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DB41A636-5996-4134-A13E-C014CFB6DFC7}" xr6:coauthVersionLast="47" xr6:coauthVersionMax="47" xr10:uidLastSave="{00000000-0000-0000-0000-000000000000}"/>
  <bookViews>
    <workbookView xWindow="-120" yWindow="-120" windowWidth="24240" windowHeight="13020" activeTab="3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9" i="8" l="1"/>
  <c r="A110" i="8"/>
  <c r="A111" i="8"/>
  <c r="A112" i="8"/>
  <c r="A113" i="8"/>
  <c r="A114" i="8"/>
  <c r="A115" i="8"/>
  <c r="A116" i="8"/>
  <c r="M63" i="13"/>
  <c r="M64" i="13"/>
  <c r="M48" i="13"/>
  <c r="M52" i="13"/>
  <c r="M56" i="13"/>
  <c r="M60" i="13"/>
  <c r="Z6" i="13"/>
  <c r="Z10" i="13"/>
  <c r="Z14" i="13"/>
  <c r="Z18" i="13"/>
  <c r="Z22" i="13"/>
  <c r="Z26" i="13"/>
  <c r="Z30" i="13"/>
  <c r="Z34" i="13"/>
  <c r="Z38" i="13"/>
  <c r="Z42" i="13"/>
  <c r="K63" i="13"/>
  <c r="K6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V4" i="13"/>
  <c r="V5" i="13"/>
  <c r="V7" i="13"/>
  <c r="V8" i="13"/>
  <c r="V9" i="13"/>
  <c r="V10" i="13"/>
  <c r="V11" i="13"/>
  <c r="V12" i="13"/>
  <c r="V13" i="13"/>
  <c r="V14" i="13"/>
  <c r="V16" i="13"/>
  <c r="V17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40" i="13"/>
  <c r="V41" i="13"/>
  <c r="V42" i="13"/>
  <c r="F1" i="13"/>
  <c r="M45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Q5" i="13" s="1"/>
  <c r="I5" i="7"/>
  <c r="I6" i="7"/>
  <c r="I7" i="7"/>
  <c r="I8" i="7"/>
  <c r="I8" i="4" s="1"/>
  <c r="I9" i="7"/>
  <c r="I10" i="7"/>
  <c r="I11" i="7"/>
  <c r="I12" i="7"/>
  <c r="I12" i="4" s="1"/>
  <c r="I13" i="13" s="1"/>
  <c r="Q13" i="13" s="1"/>
  <c r="I13" i="7"/>
  <c r="I14" i="7"/>
  <c r="I14" i="4" s="1"/>
  <c r="I14" i="11" s="1"/>
  <c r="I15" i="7"/>
  <c r="I16" i="7"/>
  <c r="I16" i="4" s="1"/>
  <c r="I17" i="13" s="1"/>
  <c r="Q17" i="13" s="1"/>
  <c r="I17" i="7"/>
  <c r="I17" i="4" s="1"/>
  <c r="I18" i="13" s="1"/>
  <c r="W18" i="13" s="1"/>
  <c r="I18" i="7"/>
  <c r="I19" i="7"/>
  <c r="I20" i="7"/>
  <c r="I21" i="7"/>
  <c r="I22" i="7"/>
  <c r="I23" i="7"/>
  <c r="I24" i="7"/>
  <c r="I24" i="4" s="1"/>
  <c r="I25" i="13" s="1"/>
  <c r="Q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M3" i="1" s="1"/>
  <c r="P2" i="7" s="1" a="1"/>
  <c r="P2" i="7" s="1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E5" i="7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E23" i="7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E39" i="7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E45" i="7" s="1"/>
  <c r="I168" i="1" a="1"/>
  <c r="I168" i="1" s="1"/>
  <c r="E51" i="7" s="1"/>
  <c r="I163" i="1" a="1"/>
  <c r="I163" i="1" s="1"/>
  <c r="E46" i="7" s="1"/>
  <c r="I169" i="1" a="1"/>
  <c r="I169" i="1" s="1"/>
  <c r="E52" i="7" s="1"/>
  <c r="I164" i="1" a="1"/>
  <c r="I164" i="1" s="1"/>
  <c r="E47" i="7" s="1"/>
  <c r="I170" i="1" a="1"/>
  <c r="I170" i="1" s="1"/>
  <c r="E53" i="7" s="1"/>
  <c r="I165" i="1" a="1"/>
  <c r="I165" i="1" s="1"/>
  <c r="E48" i="7" s="1"/>
  <c r="I171" i="1" a="1"/>
  <c r="I171" i="1" s="1"/>
  <c r="E54" i="7" s="1"/>
  <c r="I166" i="1" a="1"/>
  <c r="I166" i="1" s="1"/>
  <c r="E49" i="7" s="1"/>
  <c r="I172" i="1" a="1"/>
  <c r="I172" i="1" s="1"/>
  <c r="E55" i="7" s="1"/>
  <c r="I167" i="1" a="1"/>
  <c r="I167" i="1" s="1"/>
  <c r="E50" i="7" s="1"/>
  <c r="I173" i="1" a="1"/>
  <c r="I173" i="1" s="1"/>
  <c r="E56" i="7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M170" i="1" l="1"/>
  <c r="L53" i="7" s="1"/>
  <c r="M166" i="1"/>
  <c r="L49" i="7" s="1"/>
  <c r="M162" i="1"/>
  <c r="L45" i="7" s="1"/>
  <c r="M142" i="1"/>
  <c r="O37" i="7" s="1" a="1"/>
  <c r="O37" i="7" s="1"/>
  <c r="M138" i="1"/>
  <c r="O36" i="7" s="1" a="1"/>
  <c r="O36" i="7" s="1"/>
  <c r="M134" i="1"/>
  <c r="O35" i="7" s="1" a="1"/>
  <c r="O35" i="7" s="1"/>
  <c r="M118" i="1"/>
  <c r="O31" i="7" s="1" a="1"/>
  <c r="O31" i="7" s="1"/>
  <c r="M114" i="1"/>
  <c r="O30" i="7" s="1" a="1"/>
  <c r="O30" i="7" s="1"/>
  <c r="M110" i="1"/>
  <c r="O29" i="7" s="1" a="1"/>
  <c r="O29" i="7" s="1"/>
  <c r="M130" i="1"/>
  <c r="O34" i="7" s="1" a="1"/>
  <c r="O34" i="7" s="1"/>
  <c r="M126" i="1"/>
  <c r="O33" i="7" s="1" a="1"/>
  <c r="O33" i="7" s="1"/>
  <c r="M122" i="1"/>
  <c r="O32" i="7" s="1" a="1"/>
  <c r="O32" i="7" s="1"/>
  <c r="M106" i="1"/>
  <c r="O28" i="7" s="1" a="1"/>
  <c r="O28" i="7" s="1"/>
  <c r="M102" i="1"/>
  <c r="O27" i="7" s="1" a="1"/>
  <c r="O27" i="7" s="1"/>
  <c r="M98" i="1"/>
  <c r="O26" i="7" s="1" a="1"/>
  <c r="O26" i="7" s="1"/>
  <c r="M158" i="1"/>
  <c r="O41" i="7" s="1" a="1"/>
  <c r="O41" i="7" s="1"/>
  <c r="M154" i="1"/>
  <c r="O40" i="7" s="1" a="1"/>
  <c r="O40" i="7" s="1"/>
  <c r="M150" i="1"/>
  <c r="O39" i="7" s="1" a="1"/>
  <c r="O39" i="7" s="1"/>
  <c r="M146" i="1"/>
  <c r="O38" i="7" s="1" a="1"/>
  <c r="O38" i="7" s="1"/>
  <c r="M94" i="1"/>
  <c r="O25" i="7" s="1" a="1"/>
  <c r="O25" i="7" s="1"/>
  <c r="M90" i="1"/>
  <c r="O24" i="7" s="1" a="1"/>
  <c r="O24" i="7" s="1"/>
  <c r="M86" i="1"/>
  <c r="O23" i="7" s="1" a="1"/>
  <c r="O23" i="7" s="1"/>
  <c r="M82" i="1"/>
  <c r="O22" i="7" s="1" a="1"/>
  <c r="O22" i="7" s="1"/>
  <c r="M78" i="1"/>
  <c r="O21" i="7" s="1" a="1"/>
  <c r="O21" i="7" s="1"/>
  <c r="M74" i="1"/>
  <c r="O20" i="7" s="1" a="1"/>
  <c r="O20" i="7" s="1"/>
  <c r="M70" i="1"/>
  <c r="O19" i="7" s="1" a="1"/>
  <c r="O19" i="7" s="1"/>
  <c r="M66" i="1"/>
  <c r="O18" i="7" s="1" a="1"/>
  <c r="O18" i="7" s="1"/>
  <c r="M62" i="1"/>
  <c r="O17" i="7" s="1" a="1"/>
  <c r="O17" i="7" s="1"/>
  <c r="M58" i="1"/>
  <c r="O16" i="7" s="1" a="1"/>
  <c r="O16" i="7" s="1"/>
  <c r="M54" i="1"/>
  <c r="O15" i="7" s="1" a="1"/>
  <c r="O15" i="7" s="1"/>
  <c r="M50" i="1"/>
  <c r="O14" i="7" s="1" a="1"/>
  <c r="O14" i="7" s="1"/>
  <c r="M46" i="1"/>
  <c r="O13" i="7" s="1" a="1"/>
  <c r="O13" i="7" s="1"/>
  <c r="M42" i="1"/>
  <c r="O12" i="7" s="1" a="1"/>
  <c r="O12" i="7" s="1"/>
  <c r="M38" i="1"/>
  <c r="O11" i="7" s="1" a="1"/>
  <c r="O11" i="7" s="1"/>
  <c r="M34" i="1"/>
  <c r="O10" i="7" s="1" a="1"/>
  <c r="O10" i="7" s="1"/>
  <c r="M30" i="1"/>
  <c r="O9" i="7" s="1" a="1"/>
  <c r="O9" i="7" s="1"/>
  <c r="M26" i="1"/>
  <c r="O8" i="7" s="1" a="1"/>
  <c r="O8" i="7" s="1"/>
  <c r="M22" i="1"/>
  <c r="O7" i="7" s="1" a="1"/>
  <c r="O7" i="7" s="1"/>
  <c r="M18" i="1"/>
  <c r="O6" i="7" s="1" a="1"/>
  <c r="O6" i="7" s="1"/>
  <c r="M14" i="1"/>
  <c r="O5" i="7" s="1" a="1"/>
  <c r="O5" i="7" s="1"/>
  <c r="M10" i="1"/>
  <c r="O4" i="7" s="1" a="1"/>
  <c r="O4" i="7" s="1"/>
  <c r="M6" i="1"/>
  <c r="O3" i="7" s="1" a="1"/>
  <c r="O3" i="7" s="1"/>
  <c r="M2" i="1"/>
  <c r="O2" i="7" s="1" a="1"/>
  <c r="O2" i="7" s="1"/>
  <c r="M173" i="1"/>
  <c r="L56" i="7" s="1"/>
  <c r="M169" i="1"/>
  <c r="L52" i="7" s="1"/>
  <c r="M165" i="1"/>
  <c r="L48" i="7" s="1"/>
  <c r="M145" i="1"/>
  <c r="R37" i="7" s="1" a="1"/>
  <c r="R37" i="7" s="1"/>
  <c r="M141" i="1"/>
  <c r="R36" i="7" s="1" a="1"/>
  <c r="R36" i="7" s="1"/>
  <c r="M137" i="1"/>
  <c r="R35" i="7" s="1" a="1"/>
  <c r="R35" i="7" s="1"/>
  <c r="M121" i="1"/>
  <c r="R31" i="7" s="1" a="1"/>
  <c r="R31" i="7" s="1"/>
  <c r="M117" i="1"/>
  <c r="R30" i="7" s="1" a="1"/>
  <c r="R30" i="7" s="1"/>
  <c r="M113" i="1"/>
  <c r="R29" i="7" s="1" a="1"/>
  <c r="R29" i="7" s="1"/>
  <c r="M133" i="1"/>
  <c r="R34" i="7" s="1" a="1"/>
  <c r="R34" i="7" s="1"/>
  <c r="M129" i="1"/>
  <c r="R33" i="7" s="1" a="1"/>
  <c r="R33" i="7" s="1"/>
  <c r="M125" i="1"/>
  <c r="R32" i="7" s="1" a="1"/>
  <c r="R32" i="7" s="1"/>
  <c r="M109" i="1"/>
  <c r="R28" i="7" s="1" a="1"/>
  <c r="R28" i="7" s="1"/>
  <c r="M105" i="1"/>
  <c r="R27" i="7" s="1" a="1"/>
  <c r="R27" i="7" s="1"/>
  <c r="M101" i="1"/>
  <c r="R26" i="7" s="1" a="1"/>
  <c r="R26" i="7" s="1"/>
  <c r="M161" i="1"/>
  <c r="R41" i="7" s="1" a="1"/>
  <c r="R41" i="7" s="1"/>
  <c r="M157" i="1"/>
  <c r="R40" i="7" s="1" a="1"/>
  <c r="R40" i="7" s="1"/>
  <c r="M153" i="1"/>
  <c r="R39" i="7" s="1" a="1"/>
  <c r="R39" i="7" s="1"/>
  <c r="M149" i="1"/>
  <c r="R38" i="7" s="1" a="1"/>
  <c r="R38" i="7" s="1"/>
  <c r="M97" i="1"/>
  <c r="R25" i="7" s="1" a="1"/>
  <c r="R25" i="7" s="1"/>
  <c r="M93" i="1"/>
  <c r="R24" i="7" s="1" a="1"/>
  <c r="R24" i="7" s="1"/>
  <c r="M89" i="1"/>
  <c r="R23" i="7" s="1" a="1"/>
  <c r="R23" i="7" s="1"/>
  <c r="M85" i="1"/>
  <c r="R22" i="7" s="1" a="1"/>
  <c r="R22" i="7" s="1"/>
  <c r="M81" i="1"/>
  <c r="R21" i="7" s="1" a="1"/>
  <c r="R21" i="7" s="1"/>
  <c r="M77" i="1"/>
  <c r="R20" i="7" s="1" a="1"/>
  <c r="R20" i="7" s="1"/>
  <c r="M73" i="1"/>
  <c r="R19" i="7" s="1" a="1"/>
  <c r="R19" i="7" s="1"/>
  <c r="M69" i="1"/>
  <c r="R18" i="7" s="1" a="1"/>
  <c r="R18" i="7" s="1"/>
  <c r="M65" i="1"/>
  <c r="R17" i="7" s="1" a="1"/>
  <c r="R17" i="7" s="1"/>
  <c r="M61" i="1"/>
  <c r="R16" i="7" s="1" a="1"/>
  <c r="R16" i="7" s="1"/>
  <c r="M57" i="1"/>
  <c r="R15" i="7" s="1" a="1"/>
  <c r="R15" i="7" s="1"/>
  <c r="M53" i="1"/>
  <c r="R14" i="7" s="1" a="1"/>
  <c r="R14" i="7" s="1"/>
  <c r="M49" i="1"/>
  <c r="R13" i="7" s="1" a="1"/>
  <c r="R13" i="7" s="1"/>
  <c r="M45" i="1"/>
  <c r="R12" i="7" s="1" a="1"/>
  <c r="R12" i="7" s="1"/>
  <c r="M41" i="1"/>
  <c r="R11" i="7" s="1" a="1"/>
  <c r="R11" i="7" s="1"/>
  <c r="M37" i="1"/>
  <c r="R10" i="7" s="1" a="1"/>
  <c r="R10" i="7" s="1"/>
  <c r="M33" i="1"/>
  <c r="R9" i="7" s="1" a="1"/>
  <c r="R9" i="7" s="1"/>
  <c r="M29" i="1"/>
  <c r="R8" i="7" s="1" a="1"/>
  <c r="R8" i="7" s="1"/>
  <c r="M25" i="1"/>
  <c r="R7" i="7" s="1" a="1"/>
  <c r="R7" i="7" s="1"/>
  <c r="M21" i="1"/>
  <c r="R6" i="7" s="1" a="1"/>
  <c r="R6" i="7" s="1"/>
  <c r="M17" i="1"/>
  <c r="R5" i="7" s="1" a="1"/>
  <c r="R5" i="7" s="1"/>
  <c r="M13" i="1"/>
  <c r="R4" i="7" s="1" a="1"/>
  <c r="R4" i="7" s="1"/>
  <c r="M9" i="1"/>
  <c r="R3" i="7" s="1" a="1"/>
  <c r="R3" i="7" s="1"/>
  <c r="M5" i="1"/>
  <c r="R2" i="7" s="1" a="1"/>
  <c r="R2" i="7" s="1"/>
  <c r="M172" i="1"/>
  <c r="L55" i="7" s="1"/>
  <c r="M168" i="1"/>
  <c r="L51" i="7" s="1"/>
  <c r="M164" i="1"/>
  <c r="L47" i="7" s="1"/>
  <c r="M144" i="1"/>
  <c r="Q37" i="7" s="1" a="1"/>
  <c r="Q37" i="7" s="1"/>
  <c r="M140" i="1"/>
  <c r="Q36" i="7" s="1" a="1"/>
  <c r="Q36" i="7" s="1"/>
  <c r="M136" i="1"/>
  <c r="Q35" i="7" s="1" a="1"/>
  <c r="Q35" i="7" s="1"/>
  <c r="M120" i="1"/>
  <c r="Q31" i="7" s="1" a="1"/>
  <c r="Q31" i="7" s="1"/>
  <c r="M116" i="1"/>
  <c r="Q30" i="7" s="1" a="1"/>
  <c r="Q30" i="7" s="1"/>
  <c r="M112" i="1"/>
  <c r="Q29" i="7" s="1" a="1"/>
  <c r="Q29" i="7" s="1"/>
  <c r="M132" i="1"/>
  <c r="Q34" i="7" s="1" a="1"/>
  <c r="Q34" i="7" s="1"/>
  <c r="M128" i="1"/>
  <c r="Q33" i="7" s="1" a="1"/>
  <c r="Q33" i="7" s="1"/>
  <c r="M124" i="1"/>
  <c r="Q32" i="7" s="1" a="1"/>
  <c r="Q32" i="7" s="1"/>
  <c r="M108" i="1"/>
  <c r="Q28" i="7" s="1" a="1"/>
  <c r="Q28" i="7" s="1"/>
  <c r="M104" i="1"/>
  <c r="Q27" i="7" s="1" a="1"/>
  <c r="Q27" i="7" s="1"/>
  <c r="M100" i="1"/>
  <c r="Q26" i="7" s="1" a="1"/>
  <c r="Q26" i="7" s="1"/>
  <c r="M160" i="1"/>
  <c r="Q41" i="7" s="1" a="1"/>
  <c r="Q41" i="7" s="1"/>
  <c r="M156" i="1"/>
  <c r="Q40" i="7" s="1" a="1"/>
  <c r="Q40" i="7" s="1"/>
  <c r="M152" i="1"/>
  <c r="Q39" i="7" s="1" a="1"/>
  <c r="Q39" i="7" s="1"/>
  <c r="M148" i="1"/>
  <c r="Q38" i="7" s="1" a="1"/>
  <c r="Q38" i="7" s="1"/>
  <c r="M96" i="1"/>
  <c r="Q25" i="7" s="1" a="1"/>
  <c r="Q25" i="7" s="1"/>
  <c r="M92" i="1"/>
  <c r="Q24" i="7" s="1" a="1"/>
  <c r="Q24" i="7" s="1"/>
  <c r="M88" i="1"/>
  <c r="Q23" i="7" s="1" a="1"/>
  <c r="Q23" i="7" s="1"/>
  <c r="M84" i="1"/>
  <c r="Q22" i="7" s="1" a="1"/>
  <c r="Q22" i="7" s="1"/>
  <c r="M80" i="1"/>
  <c r="Q21" i="7" s="1" a="1"/>
  <c r="Q21" i="7" s="1"/>
  <c r="M76" i="1"/>
  <c r="Q20" i="7" s="1" a="1"/>
  <c r="Q20" i="7" s="1"/>
  <c r="M72" i="1"/>
  <c r="Q19" i="7" s="1" a="1"/>
  <c r="Q19" i="7" s="1"/>
  <c r="M68" i="1"/>
  <c r="Q18" i="7" s="1" a="1"/>
  <c r="Q18" i="7" s="1"/>
  <c r="M64" i="1"/>
  <c r="Q17" i="7" s="1" a="1"/>
  <c r="Q17" i="7" s="1"/>
  <c r="M60" i="1"/>
  <c r="Q16" i="7" s="1" a="1"/>
  <c r="Q16" i="7" s="1"/>
  <c r="M56" i="1"/>
  <c r="Q15" i="7" s="1" a="1"/>
  <c r="Q15" i="7" s="1"/>
  <c r="M52" i="1"/>
  <c r="Q14" i="7" s="1" a="1"/>
  <c r="Q14" i="7" s="1"/>
  <c r="M48" i="1"/>
  <c r="Q13" i="7" s="1" a="1"/>
  <c r="Q13" i="7" s="1"/>
  <c r="M44" i="1"/>
  <c r="Q12" i="7" s="1" a="1"/>
  <c r="Q12" i="7" s="1"/>
  <c r="M40" i="1"/>
  <c r="Q11" i="7" s="1" a="1"/>
  <c r="Q11" i="7" s="1"/>
  <c r="M36" i="1"/>
  <c r="Q10" i="7" s="1" a="1"/>
  <c r="Q10" i="7" s="1"/>
  <c r="M32" i="1"/>
  <c r="Q9" i="7" s="1" a="1"/>
  <c r="Q9" i="7" s="1"/>
  <c r="M28" i="1"/>
  <c r="Q8" i="7" s="1" a="1"/>
  <c r="Q8" i="7" s="1"/>
  <c r="M24" i="1"/>
  <c r="Q7" i="7" s="1" a="1"/>
  <c r="Q7" i="7" s="1"/>
  <c r="M20" i="1"/>
  <c r="Q6" i="7" s="1" a="1"/>
  <c r="Q6" i="7" s="1"/>
  <c r="M16" i="1"/>
  <c r="Q5" i="7" s="1" a="1"/>
  <c r="Q5" i="7" s="1"/>
  <c r="M12" i="1"/>
  <c r="Q4" i="7" s="1" a="1"/>
  <c r="Q4" i="7" s="1"/>
  <c r="M8" i="1"/>
  <c r="Q3" i="7" s="1" a="1"/>
  <c r="Q3" i="7" s="1"/>
  <c r="M4" i="1"/>
  <c r="Q2" i="7" s="1" a="1"/>
  <c r="Q2" i="7" s="1"/>
  <c r="M171" i="1"/>
  <c r="L54" i="7" s="1"/>
  <c r="M167" i="1"/>
  <c r="L50" i="7" s="1"/>
  <c r="M163" i="1"/>
  <c r="L46" i="7" s="1"/>
  <c r="M143" i="1"/>
  <c r="P37" i="7" s="1" a="1"/>
  <c r="P37" i="7" s="1"/>
  <c r="M139" i="1"/>
  <c r="P36" i="7" s="1" a="1"/>
  <c r="P36" i="7" s="1"/>
  <c r="M135" i="1"/>
  <c r="P35" i="7" s="1" a="1"/>
  <c r="P35" i="7" s="1"/>
  <c r="M119" i="1"/>
  <c r="P31" i="7" s="1" a="1"/>
  <c r="P31" i="7" s="1"/>
  <c r="M115" i="1"/>
  <c r="P30" i="7" s="1" a="1"/>
  <c r="P30" i="7" s="1"/>
  <c r="M111" i="1"/>
  <c r="P29" i="7" s="1" a="1"/>
  <c r="P29" i="7" s="1"/>
  <c r="M131" i="1"/>
  <c r="P34" i="7" s="1" a="1"/>
  <c r="P34" i="7" s="1"/>
  <c r="M127" i="1"/>
  <c r="P33" i="7" s="1" a="1"/>
  <c r="P33" i="7" s="1"/>
  <c r="M123" i="1"/>
  <c r="P32" i="7" s="1" a="1"/>
  <c r="P32" i="7" s="1"/>
  <c r="M107" i="1"/>
  <c r="P28" i="7" s="1" a="1"/>
  <c r="P28" i="7" s="1"/>
  <c r="M103" i="1"/>
  <c r="P27" i="7" s="1" a="1"/>
  <c r="P27" i="7" s="1"/>
  <c r="M99" i="1"/>
  <c r="P26" i="7" s="1" a="1"/>
  <c r="P26" i="7" s="1"/>
  <c r="M159" i="1"/>
  <c r="P41" i="7" s="1" a="1"/>
  <c r="P41" i="7" s="1"/>
  <c r="M155" i="1"/>
  <c r="P40" i="7" s="1" a="1"/>
  <c r="P40" i="7" s="1"/>
  <c r="M151" i="1"/>
  <c r="P39" i="7" s="1" a="1"/>
  <c r="P39" i="7" s="1"/>
  <c r="M147" i="1"/>
  <c r="P38" i="7" s="1" a="1"/>
  <c r="P38" i="7" s="1"/>
  <c r="M95" i="1"/>
  <c r="P25" i="7" s="1" a="1"/>
  <c r="P25" i="7" s="1"/>
  <c r="M91" i="1"/>
  <c r="P24" i="7" s="1" a="1"/>
  <c r="P24" i="7" s="1"/>
  <c r="M87" i="1"/>
  <c r="P23" i="7" s="1" a="1"/>
  <c r="P23" i="7" s="1"/>
  <c r="M83" i="1"/>
  <c r="P22" i="7" s="1" a="1"/>
  <c r="P22" i="7" s="1"/>
  <c r="M79" i="1"/>
  <c r="P21" i="7" s="1" a="1"/>
  <c r="P21" i="7" s="1"/>
  <c r="M75" i="1"/>
  <c r="P20" i="7" s="1" a="1"/>
  <c r="P20" i="7" s="1"/>
  <c r="M71" i="1"/>
  <c r="P19" i="7" s="1" a="1"/>
  <c r="P19" i="7" s="1"/>
  <c r="M67" i="1"/>
  <c r="P18" i="7" s="1" a="1"/>
  <c r="P18" i="7" s="1"/>
  <c r="M63" i="1"/>
  <c r="P17" i="7" s="1" a="1"/>
  <c r="P17" i="7" s="1"/>
  <c r="M59" i="1"/>
  <c r="P16" i="7" s="1" a="1"/>
  <c r="P16" i="7" s="1"/>
  <c r="M55" i="1"/>
  <c r="P15" i="7" s="1" a="1"/>
  <c r="P15" i="7" s="1"/>
  <c r="M51" i="1"/>
  <c r="P14" i="7" s="1" a="1"/>
  <c r="P14" i="7" s="1"/>
  <c r="M47" i="1"/>
  <c r="P13" i="7" s="1" a="1"/>
  <c r="P13" i="7" s="1"/>
  <c r="M43" i="1"/>
  <c r="P12" i="7" s="1" a="1"/>
  <c r="P12" i="7" s="1"/>
  <c r="M39" i="1"/>
  <c r="P11" i="7" s="1" a="1"/>
  <c r="P11" i="7" s="1"/>
  <c r="M35" i="1"/>
  <c r="P10" i="7" s="1" a="1"/>
  <c r="P10" i="7" s="1"/>
  <c r="M31" i="1"/>
  <c r="P9" i="7" s="1" a="1"/>
  <c r="P9" i="7" s="1"/>
  <c r="M27" i="1"/>
  <c r="P8" i="7" s="1" a="1"/>
  <c r="P8" i="7" s="1"/>
  <c r="M23" i="1"/>
  <c r="P7" i="7" s="1" a="1"/>
  <c r="P7" i="7" s="1"/>
  <c r="M19" i="1"/>
  <c r="P6" i="7" s="1" a="1"/>
  <c r="P6" i="7" s="1"/>
  <c r="M15" i="1"/>
  <c r="P5" i="7" s="1" a="1"/>
  <c r="P5" i="7" s="1"/>
  <c r="M11" i="1"/>
  <c r="P4" i="7" s="1" a="1"/>
  <c r="P4" i="7" s="1"/>
  <c r="M7" i="1"/>
  <c r="P3" i="7" s="1" a="1"/>
  <c r="P3" i="7" s="1"/>
  <c r="Z41" i="13"/>
  <c r="Z37" i="13"/>
  <c r="Z33" i="13"/>
  <c r="Z29" i="13"/>
  <c r="Z25" i="13"/>
  <c r="Z21" i="13"/>
  <c r="Z17" i="13"/>
  <c r="Z13" i="13"/>
  <c r="Z9" i="13"/>
  <c r="Z5" i="13"/>
  <c r="M59" i="13"/>
  <c r="M55" i="13"/>
  <c r="M51" i="13"/>
  <c r="M47" i="13"/>
  <c r="Z40" i="13"/>
  <c r="Z36" i="13"/>
  <c r="Z32" i="13"/>
  <c r="Z28" i="13"/>
  <c r="Z24" i="13"/>
  <c r="Z20" i="13"/>
  <c r="Z16" i="13"/>
  <c r="Z12" i="13"/>
  <c r="Z8" i="13"/>
  <c r="Z4" i="13"/>
  <c r="M58" i="13"/>
  <c r="M54" i="13"/>
  <c r="M50" i="13"/>
  <c r="M46" i="13"/>
  <c r="Z39" i="13"/>
  <c r="Z35" i="13"/>
  <c r="Z31" i="13"/>
  <c r="Z27" i="13"/>
  <c r="Z23" i="13"/>
  <c r="Z19" i="13"/>
  <c r="Z15" i="13"/>
  <c r="Z11" i="13"/>
  <c r="Z7" i="13"/>
  <c r="Z3" i="13"/>
  <c r="M57" i="13"/>
  <c r="M53" i="13"/>
  <c r="M49" i="13"/>
  <c r="Q18" i="13"/>
  <c r="X18" i="13"/>
  <c r="Y18" i="13" s="1"/>
  <c r="L55" i="13" s="1"/>
  <c r="X25" i="13"/>
  <c r="X17" i="13"/>
  <c r="X13" i="13"/>
  <c r="X5" i="13"/>
  <c r="W25" i="13"/>
  <c r="W17" i="13"/>
  <c r="W13" i="13"/>
  <c r="W5" i="13"/>
  <c r="R18" i="13"/>
  <c r="R25" i="13"/>
  <c r="R17" i="13"/>
  <c r="R13" i="13"/>
  <c r="R5" i="13"/>
  <c r="P18" i="13"/>
  <c r="P25" i="13"/>
  <c r="P17" i="13"/>
  <c r="P13" i="13"/>
  <c r="P5" i="13"/>
  <c r="O18" i="13"/>
  <c r="O25" i="13"/>
  <c r="O17" i="13"/>
  <c r="O13" i="13"/>
  <c r="O5" i="13"/>
  <c r="C55" i="13"/>
  <c r="C56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S2" i="7" l="1"/>
  <c r="S18" i="7"/>
  <c r="S34" i="7"/>
  <c r="S11" i="7"/>
  <c r="S27" i="7"/>
  <c r="S4" i="7"/>
  <c r="S20" i="7"/>
  <c r="S36" i="7"/>
  <c r="S13" i="7"/>
  <c r="S29" i="7"/>
  <c r="S6" i="7"/>
  <c r="S15" i="7"/>
  <c r="S31" i="7"/>
  <c r="S8" i="7"/>
  <c r="S24" i="7"/>
  <c r="S40" i="7"/>
  <c r="S17" i="7"/>
  <c r="S33" i="7"/>
  <c r="S22" i="7"/>
  <c r="S10" i="7"/>
  <c r="S3" i="7"/>
  <c r="S12" i="7"/>
  <c r="S28" i="7"/>
  <c r="S5" i="7"/>
  <c r="S21" i="7"/>
  <c r="S37" i="7"/>
  <c r="S38" i="7"/>
  <c r="S26" i="7"/>
  <c r="S19" i="7"/>
  <c r="S35" i="7"/>
  <c r="S14" i="7"/>
  <c r="S30" i="7"/>
  <c r="S7" i="7"/>
  <c r="S23" i="7"/>
  <c r="S39" i="7"/>
  <c r="S16" i="7"/>
  <c r="S32" i="7"/>
  <c r="S9" i="7"/>
  <c r="S25" i="7"/>
  <c r="S41" i="7"/>
  <c r="X11" i="13"/>
  <c r="Q11" i="13"/>
  <c r="X40" i="13"/>
  <c r="Q40" i="13"/>
  <c r="X42" i="13"/>
  <c r="Q42" i="13"/>
  <c r="X19" i="13"/>
  <c r="Q19" i="13"/>
  <c r="X35" i="13"/>
  <c r="Q35" i="13"/>
  <c r="X24" i="13"/>
  <c r="Q24" i="13"/>
  <c r="X32" i="13"/>
  <c r="Q32" i="13"/>
  <c r="X14" i="13"/>
  <c r="Q14" i="13"/>
  <c r="X29" i="13"/>
  <c r="Q29" i="13"/>
  <c r="X9" i="13"/>
  <c r="Q9" i="13"/>
  <c r="X31" i="13"/>
  <c r="Q31" i="13"/>
  <c r="X10" i="13"/>
  <c r="Q10" i="13"/>
  <c r="X4" i="13"/>
  <c r="Q4" i="13"/>
  <c r="X23" i="13"/>
  <c r="Q23" i="13"/>
  <c r="X8" i="13"/>
  <c r="Q8" i="13"/>
  <c r="X28" i="13"/>
  <c r="Q28" i="13"/>
  <c r="X34" i="13"/>
  <c r="Q34" i="13"/>
  <c r="X22" i="13"/>
  <c r="Q22" i="13"/>
  <c r="X16" i="13"/>
  <c r="Q16" i="13"/>
  <c r="X37" i="13"/>
  <c r="Q37" i="13"/>
  <c r="X33" i="13"/>
  <c r="Q33" i="13"/>
  <c r="X20" i="13"/>
  <c r="Q20" i="13"/>
  <c r="X30" i="13"/>
  <c r="Q30" i="13"/>
  <c r="X7" i="13"/>
  <c r="Q7" i="13"/>
  <c r="X12" i="13"/>
  <c r="Q12" i="13"/>
  <c r="X36" i="13"/>
  <c r="Q36" i="13"/>
  <c r="X6" i="13"/>
  <c r="Q6" i="13"/>
  <c r="X26" i="13"/>
  <c r="Q26" i="13"/>
  <c r="X38" i="13"/>
  <c r="Q38" i="13"/>
  <c r="X15" i="13"/>
  <c r="Q15" i="13"/>
  <c r="X41" i="13"/>
  <c r="Q41" i="13"/>
  <c r="Y13" i="13"/>
  <c r="L52" i="13" s="1"/>
  <c r="Y17" i="13"/>
  <c r="Y25" i="13"/>
  <c r="L60" i="13" s="1"/>
  <c r="Y5" i="13"/>
  <c r="R7" i="13"/>
  <c r="W7" i="13"/>
  <c r="R12" i="13"/>
  <c r="W12" i="13"/>
  <c r="R36" i="13"/>
  <c r="W36" i="13"/>
  <c r="R15" i="13"/>
  <c r="W15" i="13"/>
  <c r="R41" i="13"/>
  <c r="W41" i="13"/>
  <c r="R11" i="13"/>
  <c r="W11" i="13"/>
  <c r="R31" i="13"/>
  <c r="W31" i="13"/>
  <c r="R20" i="13"/>
  <c r="W20" i="13"/>
  <c r="R40" i="13"/>
  <c r="W40" i="13"/>
  <c r="R10" i="13"/>
  <c r="W10" i="13"/>
  <c r="R30" i="13"/>
  <c r="W30" i="13"/>
  <c r="R42" i="13"/>
  <c r="W42" i="13"/>
  <c r="R4" i="13"/>
  <c r="W4" i="13"/>
  <c r="R26" i="13"/>
  <c r="W26" i="13"/>
  <c r="R38" i="13"/>
  <c r="W38" i="13"/>
  <c r="R19" i="13"/>
  <c r="W19" i="13"/>
  <c r="R35" i="13"/>
  <c r="W35" i="13"/>
  <c r="R24" i="13"/>
  <c r="W24" i="13"/>
  <c r="R32" i="13"/>
  <c r="W32" i="13"/>
  <c r="R14" i="13"/>
  <c r="W14" i="13"/>
  <c r="R29" i="13"/>
  <c r="W29" i="13"/>
  <c r="R9" i="13"/>
  <c r="W9" i="13"/>
  <c r="R6" i="13"/>
  <c r="W6" i="13"/>
  <c r="R23" i="13"/>
  <c r="W23" i="13"/>
  <c r="R8" i="13"/>
  <c r="W8" i="13"/>
  <c r="R28" i="13"/>
  <c r="W28" i="13"/>
  <c r="R34" i="13"/>
  <c r="W34" i="13"/>
  <c r="R22" i="13"/>
  <c r="W22" i="13"/>
  <c r="R16" i="13"/>
  <c r="W16" i="13"/>
  <c r="R37" i="13"/>
  <c r="W37" i="13"/>
  <c r="R33" i="13"/>
  <c r="W33" i="13"/>
  <c r="V18" i="13"/>
  <c r="T17" i="13"/>
  <c r="T25" i="13"/>
  <c r="I60" i="13" s="1"/>
  <c r="T5" i="13"/>
  <c r="T18" i="13"/>
  <c r="I55" i="13" s="1"/>
  <c r="T13" i="13"/>
  <c r="I52" i="13" s="1"/>
  <c r="D64" i="13"/>
  <c r="S13" i="13"/>
  <c r="S17" i="13"/>
  <c r="S25" i="13"/>
  <c r="S5" i="13"/>
  <c r="S18" i="13"/>
  <c r="H55" i="13" s="1"/>
  <c r="O12" i="13"/>
  <c r="P12" i="13"/>
  <c r="O26" i="13"/>
  <c r="P26" i="13"/>
  <c r="O38" i="13"/>
  <c r="P38" i="13"/>
  <c r="O15" i="13"/>
  <c r="P15" i="13"/>
  <c r="O11" i="13"/>
  <c r="P11" i="13"/>
  <c r="O31" i="13"/>
  <c r="P31" i="13"/>
  <c r="O20" i="13"/>
  <c r="P20" i="13"/>
  <c r="O40" i="13"/>
  <c r="P40" i="13"/>
  <c r="O10" i="13"/>
  <c r="P10" i="13"/>
  <c r="O30" i="13"/>
  <c r="P30" i="13"/>
  <c r="O42" i="13"/>
  <c r="P42" i="13"/>
  <c r="O4" i="13"/>
  <c r="P4" i="13"/>
  <c r="O36" i="13"/>
  <c r="P36" i="13"/>
  <c r="O6" i="13"/>
  <c r="P6" i="13"/>
  <c r="O41" i="13"/>
  <c r="P41" i="13"/>
  <c r="O19" i="13"/>
  <c r="P19" i="13"/>
  <c r="O35" i="13"/>
  <c r="P35" i="13"/>
  <c r="O24" i="13"/>
  <c r="P24" i="13"/>
  <c r="O32" i="13"/>
  <c r="P32" i="13"/>
  <c r="O14" i="13"/>
  <c r="P14" i="13"/>
  <c r="O29" i="13"/>
  <c r="P29" i="13"/>
  <c r="O9" i="13"/>
  <c r="P9" i="13"/>
  <c r="O7" i="13"/>
  <c r="P7" i="13"/>
  <c r="O23" i="13"/>
  <c r="P23" i="13"/>
  <c r="O8" i="13"/>
  <c r="P8" i="13"/>
  <c r="O28" i="13"/>
  <c r="P28" i="13"/>
  <c r="O34" i="13"/>
  <c r="P34" i="13"/>
  <c r="O22" i="13"/>
  <c r="P22" i="13"/>
  <c r="O16" i="13"/>
  <c r="P16" i="13"/>
  <c r="O37" i="13"/>
  <c r="P37" i="13"/>
  <c r="O33" i="13"/>
  <c r="P33" i="13"/>
  <c r="B176" i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N42" i="13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C63" i="13" s="1"/>
  <c r="H27" i="13"/>
  <c r="H33" i="13"/>
  <c r="H41" i="13"/>
  <c r="C64" i="13" s="1"/>
  <c r="H21" i="13"/>
  <c r="F15" i="13"/>
  <c r="F3" i="13"/>
  <c r="F39" i="13"/>
  <c r="E63" i="13" s="1"/>
  <c r="F41" i="13"/>
  <c r="E64" i="13" s="1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Y42" i="13" l="1"/>
  <c r="Y11" i="13"/>
  <c r="Y33" i="13"/>
  <c r="Y16" i="13"/>
  <c r="L54" i="13" s="1"/>
  <c r="Y34" i="13"/>
  <c r="Y8" i="13"/>
  <c r="Y6" i="13"/>
  <c r="L47" i="13" s="1"/>
  <c r="Y29" i="13"/>
  <c r="Y32" i="13"/>
  <c r="Y35" i="13"/>
  <c r="Y38" i="13"/>
  <c r="Y4" i="13"/>
  <c r="L46" i="13" s="1"/>
  <c r="Y30" i="13"/>
  <c r="Y40" i="13"/>
  <c r="Y31" i="13"/>
  <c r="Y41" i="13"/>
  <c r="L64" i="13" s="1"/>
  <c r="Y36" i="13"/>
  <c r="Y7" i="13"/>
  <c r="L48" i="13" s="1"/>
  <c r="Y37" i="13"/>
  <c r="Y22" i="13"/>
  <c r="L58" i="13" s="1"/>
  <c r="Y28" i="13"/>
  <c r="Y23" i="13"/>
  <c r="Y9" i="13"/>
  <c r="L49" i="13" s="1"/>
  <c r="Y14" i="13"/>
  <c r="Y24" i="13"/>
  <c r="L59" i="13" s="1"/>
  <c r="Y19" i="13"/>
  <c r="L56" i="13" s="1"/>
  <c r="Y26" i="13"/>
  <c r="Y10" i="13"/>
  <c r="L50" i="13" s="1"/>
  <c r="T11" i="13"/>
  <c r="Y12" i="13"/>
  <c r="L51" i="13" s="1"/>
  <c r="X21" i="13"/>
  <c r="Q21" i="13"/>
  <c r="X3" i="13"/>
  <c r="Q3" i="13"/>
  <c r="X27" i="13"/>
  <c r="Q27" i="13"/>
  <c r="T10" i="13"/>
  <c r="I50" i="13" s="1"/>
  <c r="Y20" i="13"/>
  <c r="Y15" i="13"/>
  <c r="L53" i="13" s="1"/>
  <c r="X39" i="13"/>
  <c r="Q39" i="13"/>
  <c r="T33" i="13"/>
  <c r="T16" i="13"/>
  <c r="I54" i="13" s="1"/>
  <c r="T32" i="13"/>
  <c r="T41" i="13"/>
  <c r="I64" i="13" s="1"/>
  <c r="T28" i="13"/>
  <c r="R21" i="13"/>
  <c r="W21" i="13"/>
  <c r="R27" i="13"/>
  <c r="W27" i="13"/>
  <c r="R39" i="13"/>
  <c r="W39" i="13"/>
  <c r="R3" i="13"/>
  <c r="W3" i="13"/>
  <c r="G59" i="13"/>
  <c r="G60" i="13"/>
  <c r="G55" i="13"/>
  <c r="G56" i="13"/>
  <c r="T37" i="13"/>
  <c r="T22" i="13"/>
  <c r="I58" i="13" s="1"/>
  <c r="T9" i="13"/>
  <c r="I49" i="13" s="1"/>
  <c r="T24" i="13"/>
  <c r="I59" i="13" s="1"/>
  <c r="T4" i="13"/>
  <c r="I46" i="13" s="1"/>
  <c r="V6" i="13"/>
  <c r="T40" i="13"/>
  <c r="T15" i="13"/>
  <c r="I53" i="13" s="1"/>
  <c r="T23" i="13"/>
  <c r="T6" i="13"/>
  <c r="I47" i="13" s="1"/>
  <c r="T34" i="13"/>
  <c r="T8" i="13"/>
  <c r="T7" i="13"/>
  <c r="I48" i="13" s="1"/>
  <c r="T29" i="13"/>
  <c r="T35" i="13"/>
  <c r="T36" i="13"/>
  <c r="T42" i="13"/>
  <c r="T20" i="13"/>
  <c r="T38" i="13"/>
  <c r="T12" i="13"/>
  <c r="I51" i="13" s="1"/>
  <c r="T14" i="13"/>
  <c r="T19" i="13"/>
  <c r="I56" i="13" s="1"/>
  <c r="T30" i="13"/>
  <c r="T31" i="13"/>
  <c r="T26" i="13"/>
  <c r="V15" i="13"/>
  <c r="D63" i="13"/>
  <c r="S15" i="13"/>
  <c r="S30" i="13"/>
  <c r="S31" i="13"/>
  <c r="H56" i="13"/>
  <c r="S33" i="13"/>
  <c r="S16" i="13"/>
  <c r="S34" i="13"/>
  <c r="S8" i="13"/>
  <c r="S7" i="13"/>
  <c r="S29" i="13"/>
  <c r="S32" i="13"/>
  <c r="S35" i="13"/>
  <c r="S41" i="13"/>
  <c r="H64" i="13" s="1"/>
  <c r="S36" i="13"/>
  <c r="S42" i="13"/>
  <c r="S10" i="13"/>
  <c r="S20" i="13"/>
  <c r="S11" i="13"/>
  <c r="S38" i="13"/>
  <c r="S12" i="13"/>
  <c r="H52" i="13" s="1"/>
  <c r="S37" i="13"/>
  <c r="S22" i="13"/>
  <c r="S28" i="13"/>
  <c r="S23" i="13"/>
  <c r="S9" i="13"/>
  <c r="H50" i="13" s="1"/>
  <c r="S14" i="13"/>
  <c r="S24" i="13"/>
  <c r="H59" i="13" s="1"/>
  <c r="S19" i="13"/>
  <c r="S6" i="13"/>
  <c r="H48" i="13" s="1"/>
  <c r="S4" i="13"/>
  <c r="S40" i="13"/>
  <c r="S26" i="13"/>
  <c r="H53" i="13"/>
  <c r="O39" i="13"/>
  <c r="P39" i="13"/>
  <c r="O3" i="13"/>
  <c r="P3" i="13"/>
  <c r="O21" i="13"/>
  <c r="P21" i="13"/>
  <c r="O27" i="13"/>
  <c r="P27" i="13"/>
  <c r="O47" i="11"/>
  <c r="O49" i="11"/>
  <c r="O45" i="11"/>
  <c r="O48" i="11"/>
  <c r="A59" i="7"/>
  <c r="H8" i="14"/>
  <c r="M29" i="13" s="1"/>
  <c r="E50" i="13"/>
  <c r="E49" i="13"/>
  <c r="C57" i="13"/>
  <c r="C58" i="13"/>
  <c r="D58" i="13"/>
  <c r="D57" i="13"/>
  <c r="C47" i="13"/>
  <c r="C48" i="13"/>
  <c r="E58" i="13"/>
  <c r="E57" i="13"/>
  <c r="C46" i="13"/>
  <c r="C45" i="13"/>
  <c r="E46" i="13"/>
  <c r="E45" i="13"/>
  <c r="E54" i="13"/>
  <c r="E53" i="13"/>
  <c r="D46" i="13"/>
  <c r="D45" i="13"/>
  <c r="C52" i="13"/>
  <c r="C51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G64" i="13" s="1"/>
  <c r="N33" i="13"/>
  <c r="N21" i="13"/>
  <c r="N3" i="13"/>
  <c r="N39" i="13"/>
  <c r="G63" i="13" s="1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Y27" i="13" l="1"/>
  <c r="Y3" i="13"/>
  <c r="Y39" i="13"/>
  <c r="L63" i="13" s="1"/>
  <c r="Y21" i="13"/>
  <c r="L57" i="13" s="1"/>
  <c r="T39" i="13"/>
  <c r="L45" i="13"/>
  <c r="AB29" i="13"/>
  <c r="AB4" i="13"/>
  <c r="AB24" i="13"/>
  <c r="G45" i="13"/>
  <c r="G46" i="13"/>
  <c r="G47" i="13"/>
  <c r="G48" i="13"/>
  <c r="G58" i="13"/>
  <c r="G57" i="13"/>
  <c r="G50" i="13"/>
  <c r="G49" i="13"/>
  <c r="G54" i="13"/>
  <c r="G53" i="13"/>
  <c r="G51" i="13"/>
  <c r="G52" i="13"/>
  <c r="T27" i="13"/>
  <c r="T3" i="13"/>
  <c r="I45" i="13" s="1"/>
  <c r="T21" i="13"/>
  <c r="I57" i="13" s="1"/>
  <c r="I63" i="13"/>
  <c r="V39" i="13"/>
  <c r="V3" i="13"/>
  <c r="S27" i="13"/>
  <c r="S21" i="13"/>
  <c r="H58" i="13" s="1"/>
  <c r="S39" i="13"/>
  <c r="H63" i="13" s="1"/>
  <c r="S3" i="13"/>
  <c r="H46" i="13" s="1"/>
  <c r="H51" i="13"/>
  <c r="H49" i="13"/>
  <c r="H54" i="13"/>
  <c r="H60" i="13"/>
  <c r="H47" i="13"/>
  <c r="A61" i="4"/>
  <c r="A58" i="11"/>
  <c r="A58" i="4"/>
  <c r="M27" i="13"/>
  <c r="F60" i="13"/>
  <c r="F59" i="13"/>
  <c r="M21" i="13"/>
  <c r="M16" i="13"/>
  <c r="AB16" i="13" s="1"/>
  <c r="M31" i="13"/>
  <c r="AB31" i="13" s="1"/>
  <c r="I8" i="14"/>
  <c r="M19" i="13"/>
  <c r="AB19" i="13" s="1"/>
  <c r="M17" i="13"/>
  <c r="AB17" i="13" s="1"/>
  <c r="M20" i="13"/>
  <c r="AB20" i="13" s="1"/>
  <c r="M28" i="13"/>
  <c r="AB28" i="13" s="1"/>
  <c r="M23" i="13"/>
  <c r="AB23" i="13" s="1"/>
  <c r="M35" i="13"/>
  <c r="AB35" i="13" s="1"/>
  <c r="M22" i="13"/>
  <c r="AB22" i="13" s="1"/>
  <c r="M32" i="13"/>
  <c r="AB32" i="13" s="1"/>
  <c r="M30" i="13"/>
  <c r="AB30" i="13" s="1"/>
  <c r="M18" i="13"/>
  <c r="AB18" i="13" s="1"/>
  <c r="M15" i="13"/>
  <c r="AB15" i="13" s="1"/>
  <c r="I9" i="14"/>
  <c r="M37" i="13"/>
  <c r="AB37" i="13" s="1"/>
  <c r="M38" i="13"/>
  <c r="AB38" i="13" s="1"/>
  <c r="M26" i="13"/>
  <c r="AB26" i="13" s="1"/>
  <c r="M33" i="13"/>
  <c r="AB33" i="13" s="1"/>
  <c r="M34" i="13"/>
  <c r="AB34" i="13" s="1"/>
  <c r="M36" i="13"/>
  <c r="AB36" i="13" s="1"/>
  <c r="M25" i="13"/>
  <c r="AB25" i="13" s="1"/>
  <c r="M9" i="13"/>
  <c r="AB9" i="13" s="1"/>
  <c r="M40" i="13"/>
  <c r="AB40" i="13" s="1"/>
  <c r="M42" i="13"/>
  <c r="AB42" i="13" s="1"/>
  <c r="M6" i="13"/>
  <c r="AB6" i="13" s="1"/>
  <c r="M13" i="13"/>
  <c r="AB13" i="13" s="1"/>
  <c r="M5" i="13"/>
  <c r="AB5" i="13" s="1"/>
  <c r="M14" i="13"/>
  <c r="AB14" i="13" s="1"/>
  <c r="M8" i="13"/>
  <c r="AB8" i="13" s="1"/>
  <c r="M11" i="13"/>
  <c r="AB11" i="13" s="1"/>
  <c r="M12" i="13"/>
  <c r="AB12" i="13" s="1"/>
  <c r="M7" i="13"/>
  <c r="AB7" i="13" s="1"/>
  <c r="M10" i="13"/>
  <c r="AB10" i="13" s="1"/>
  <c r="M3" i="13"/>
  <c r="M39" i="13"/>
  <c r="M41" i="13"/>
  <c r="AB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O59" i="13" l="1"/>
  <c r="O60" i="13"/>
  <c r="AB27" i="13"/>
  <c r="AB39" i="13"/>
  <c r="AB21" i="13"/>
  <c r="AB3" i="13"/>
  <c r="F63" i="13"/>
  <c r="O63" i="13" s="1"/>
  <c r="F64" i="13"/>
  <c r="O64" i="13" s="1"/>
  <c r="H57" i="13"/>
  <c r="H45" i="13"/>
  <c r="F48" i="13"/>
  <c r="O48" i="13" s="1"/>
  <c r="F47" i="13"/>
  <c r="O47" i="13" s="1"/>
  <c r="F58" i="13"/>
  <c r="O58" i="13" s="1"/>
  <c r="F57" i="13"/>
  <c r="F54" i="13"/>
  <c r="O54" i="13" s="1"/>
  <c r="F53" i="13"/>
  <c r="O53" i="13" s="1"/>
  <c r="F52" i="13"/>
  <c r="O52" i="13" s="1"/>
  <c r="F51" i="13"/>
  <c r="O51" i="13" s="1"/>
  <c r="F56" i="13"/>
  <c r="O56" i="13" s="1"/>
  <c r="F55" i="13"/>
  <c r="O55" i="13" s="1"/>
  <c r="F46" i="13"/>
  <c r="O46" i="13" s="1"/>
  <c r="F45" i="13"/>
  <c r="O45" i="13" s="1"/>
  <c r="F50" i="13"/>
  <c r="O50" i="13" s="1"/>
  <c r="F49" i="13"/>
  <c r="O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O57" i="13" l="1"/>
  <c r="A67" i="13" s="1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<sst xmlns="http://schemas.openxmlformats.org/spreadsheetml/2006/main" count="1631" uniqueCount="211">
  <si>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</si>
  <si>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</si>
  <si>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</si>
  <si>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</si>
  <si>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</si>
  <si>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</si>
  <si>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</si>
  <si>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</si>
  <si>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</si>
  <si>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</si>
  <si>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</si>
  <si>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</si>
  <si>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</si>
  <si>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</si>
  <si>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</si>
  <si>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</si>
  <si>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</si>
  <si>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</si>
  <si>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</si>
  <si>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</si>
  <si>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</si>
  <si>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</si>
  <si>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</si>
  <si>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</si>
  <si>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</si>
  <si>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</si>
  <si>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</si>
  <si>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</si>
  <si>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</si>
  <si>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</si>
  <si>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</si>
  <si>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</si>
  <si>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</si>
  <si>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</si>
  <si>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</si>
  <si>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</si>
  <si>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</si>
  <si>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</si>
  <si>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</si>
  <si>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</si>
  <si>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</si>
  <si>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</si>
  <si>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</si>
  <si>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</si>
  <si>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</si>
  <si>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</si>
  <si>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</si>
  <si>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</si>
  <si>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</si>
  <si>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</si>
  <si>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</si>
  <si>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</si>
  <si>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</si>
  <si>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</si>
  <si>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</si>
  <si>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</si>
  <si>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</si>
  <si>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</si>
  <si>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</si>
  <si>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</si>
  <si>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</si>
  <si>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</si>
  <si>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</si>
  <si>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</si>
  <si>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</si>
  <si>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</si>
  <si>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</si>
  <si>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</si>
  <si>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</si>
  <si>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</si>
  <si>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</si>
  <si>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</si>
  <si>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</si>
  <si>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</si>
  <si>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</si>
  <si>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</si>
  <si>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</si>
  <si>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</si>
  <si>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</si>
  <si>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</si>
  <si>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</si>
  <si>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</si>
  <si>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</si>
  <si>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</si>
  <si>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</si>
  <si>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</si>
  <si>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</si>
  <si>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</si>
  <si>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</si>
  <si>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</si>
  <si>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</si>
  <si>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</si>
  <si>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</si>
  <si>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</si>
  <si>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</si>
  <si>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</si>
  <si>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</si>
  <si>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</si>
  <si>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</si>
  <si>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</si>
  <si>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</si>
  <si>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</si>
  <si>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</si>
  <si>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</si>
  <si>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</si>
  <si>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</si>
  <si>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</si>
  <si>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</si>
  <si>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</si>
  <si>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</si>
  <si>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</si>
  <si>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</si>
  <si>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</si>
  <si>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</si>
  <si>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</si>
  <si>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</si>
  <si>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</si>
  <si>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</si>
  <si>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</si>
  <si>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</si>
  <si>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</si>
  <si>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</si>
  <si>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</si>
  <si>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</si>
  <si>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</si>
  <si>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</si>
  <si>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</si>
  <si>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</si>
  <si>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</si>
  <si>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</si>
  <si>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</si>
  <si>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</si>
  <si>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</si>
  <si>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</si>
  <si>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</si>
  <si>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</si>
  <si>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</si>
  <si>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</si>
  <si>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</si>
  <si>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</si>
  <si>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</si>
  <si>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</si>
  <si>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</si>
  <si>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</si>
  <si>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</si>
  <si>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</si>
  <si>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</si>
  <si>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</si>
  <si>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</si>
  <si>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</si>
  <si>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</si>
  <si>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</si>
  <si>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</si>
  <si>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</si>
  <si>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</si>
  <si>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</si>
  <si>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</si>
  <si>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</si>
  <si>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</si>
  <si>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</si>
  <si>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</si>
  <si>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</si>
  <si>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</si>
  <si>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</si>
  <si>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</si>
  <si>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</si>
  <si>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</si>
  <si>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</si>
  <si>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</si>
  <si>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</si>
  <si>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</si>
  <si>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</si>
  <si>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</si>
  <si>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</si>
  <si>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</si>
  <si>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</si>
  <si>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</si>
  <si>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</si>
  <si>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</si>
  <si>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</si>
  <si>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</si>
  <si>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</si>
  <si>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</si>
  <si>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</si>
  <si>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full_command_main</t>
  </si>
  <si>
    <t>full_command_graph</t>
  </si>
  <si>
    <t>noDSB</t>
  </si>
  <si>
    <t>label_type</t>
  </si>
  <si>
    <t>reverse_pos</t>
  </si>
  <si>
    <t>range_x0</t>
  </si>
  <si>
    <t>range_x1</t>
  </si>
  <si>
    <t>range_y0</t>
  </si>
  <si>
    <t>range_y1</t>
  </si>
  <si>
    <t>universal_layout_x_axis_args</t>
  </si>
  <si>
    <t>universal_layout_y_axis_args</t>
  </si>
  <si>
    <t>show_universal_layout_x_axes</t>
  </si>
  <si>
    <t>universal_layout_max_tick_insertion</t>
  </si>
  <si>
    <t>universal_layout_max_tick_deletion</t>
  </si>
  <si>
    <t>universal_layout_max_tick_args</t>
  </si>
  <si>
    <t>format</t>
  </si>
  <si>
    <t>individual</t>
  </si>
  <si>
    <t>combined</t>
  </si>
  <si>
    <t>html</t>
  </si>
  <si>
    <t>yjl349</t>
  </si>
  <si>
    <t>yjl350</t>
  </si>
  <si>
    <t>yjl351</t>
  </si>
  <si>
    <t>yjl352</t>
  </si>
  <si>
    <t>yjl353</t>
  </si>
  <si>
    <t>yjl354</t>
  </si>
  <si>
    <t>yjl355</t>
  </si>
  <si>
    <t>yjl356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</si>
</sst>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16" totalsRowShown="0">
  <autoFilter ref="A1:D116" xr:uid="{70502F2F-AE2C-4D63-ADF7-F65702652EBF}"/>
  <tableColumns count="4">
    <tableColumn id="2" xr3:uid="{BB99DCDA-08D4-474A-ABC3-5229CEAF80CF}" name="id" dataDxfId="217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16">
  <autoFilter ref="A1:O173" xr:uid="{22A90416-B904-4D3D-A6DB-EFCB9FD1EAED}"/>
  <tableColumns count="15">
    <tableColumn id="15" xr3:uid="{A06DA701-31D6-44A5-8655-82CAD7E3082B}" name="index" dataDxfId="215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14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13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2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1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10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09">
      <calculatedColumnFormula>IF(LEFT(table_1[[#This Row],[dsb_type]], 1) = "2", 50, 130)</calculatedColumnFormula>
    </tableColumn>
    <tableColumn id="14" xr3:uid="{DF3C46EA-690D-4E6A-99CF-BBC2B2F74AFF}" name="command_filter_nhej" dataDxfId="208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7">
  <autoFilter ref="A1:S41" xr:uid="{DE05925F-1FF6-4367-AF1E-BAECCA464E36}"/>
  <tableColumns count="19">
    <tableColumn id="1" xr3:uid="{C373869E-A92E-4B06-B8E5-C5A873420ED4}" name="index" dataDxfId="206"/>
    <tableColumn id="2" xr3:uid="{A28AAC50-FA09-494A-B052-8489F07A5A70}" name="ref" dataDxfId="205">
      <calculatedColumnFormula>OFFSET(table_1[ref], 4 * (table_2_1[[#This Row],[index]] - 1), 0, 1, 1)</calculatedColumnFormula>
    </tableColumn>
    <tableColumn id="18" xr3:uid="{07D57089-9737-4983-8884-C4ACCDCFF6CB}" name="control" dataDxfId="204">
      <calculatedColumnFormula>OFFSET(table_1[control], 4 * (table_2_1[[#This Row],[index]] - 1), 0, 1, 1)</calculatedColumnFormula>
    </tableColumn>
    <tableColumn id="19" xr3:uid="{C6423FEA-272F-48D3-BC6A-909FCA937DA9}" name="dsb_type" dataDxfId="203">
      <calculatedColumnFormula>OFFSET(table_1[dsb_type], 4 * (table_2_1[[#This Row],[index]] - 1), 0, 1, 1)</calculatedColumnFormula>
    </tableColumn>
    <tableColumn id="3" xr3:uid="{B8F61088-5FFA-4860-BF4E-1BFB301A31D9}" name="dsb_pos" dataDxfId="202">
      <calculatedColumnFormula>OFFSET(table_1[dsb_pos], 4 * (table_2_1[[#This Row],[index]] - 1), 0, 1, 1)</calculatedColumnFormula>
    </tableColumn>
    <tableColumn id="4" xr3:uid="{524D5B3D-BB20-420D-B7E9-93A7F77CA728}" name="cell" dataDxfId="201">
      <calculatedColumnFormula>OFFSET(table_1[cell], 4 * (table_2_1[[#This Row],[index]] - 1), 0, 1, 1)</calculatedColumnFormula>
    </tableColumn>
    <tableColumn id="5" xr3:uid="{CC918D20-5D79-4223-9717-2CA0EFFA213F}" name="strand" dataDxfId="200">
      <calculatedColumnFormula>OFFSET(table_1[strand], 4 * (table_2_1[[#This Row],[index]] - 1), 0, 1, 1)</calculatedColumnFormula>
    </tableColumn>
    <tableColumn id="6" xr3:uid="{B2851465-D533-4787-80C4-E844BB2ABB8C}" name="treatment" dataDxfId="199">
      <calculatedColumnFormula>OFFSET(table_1[treatment], 4 * (table_2_1[[#This Row],[index]] - 1), 0, 1, 1)</calculatedColumnFormula>
    </tableColumn>
    <tableColumn id="7" xr3:uid="{849BE448-7739-4815-A2C5-5843F62D83D7}" name="hguide" dataDxfId="198">
      <calculatedColumnFormula>OFFSET(table_1[hguide], 4 * (table_2_1[[#This Row],[index]] - 1), 0, 1, 1)</calculatedColumnFormula>
    </tableColumn>
    <tableColumn id="8" xr3:uid="{343716D9-C3A9-4F90-A58A-42B1B9C79EBF}" name="output_dir" dataDxfId="197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96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95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4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3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2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1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0"/>
    <tableColumn id="2" xr3:uid="{B00239B6-16E0-4472-B8C9-F25D625D21DD}" name="ref" dataDxfId="189">
      <calculatedColumnFormula>OFFSET(table_1[ref], table_2_2[[#This Row],[index]] +  var_2_nodsb_offset - 1, 0, 1, 1)</calculatedColumnFormula>
    </tableColumn>
    <tableColumn id="3" xr3:uid="{47FE94A7-C208-4138-B063-127D4AE215A0}" name="control" dataDxfId="188">
      <calculatedColumnFormula>OFFSET(table_1[control], table_2_2[[#This Row],[index]] +  var_2_nodsb_offset - 1, 0, 1, 1)</calculatedColumnFormula>
    </tableColumn>
    <tableColumn id="4" xr3:uid="{43B4F550-AB35-4206-AAAB-820BBA723DEA}" name="dsb_type" dataDxfId="187">
      <calculatedColumnFormula>OFFSET(table_1[dsb_type], table_2_2[[#This Row],[index]] +  var_2_nodsb_offset - 1, 0, 1, 1)</calculatedColumnFormula>
    </tableColumn>
    <tableColumn id="5" xr3:uid="{7233C674-8249-48C9-814C-599A94DF6097}" name="dsb_pos" dataDxfId="186">
      <calculatedColumnFormula>OFFSET(table_1[dsb_pos], table_2_2[[#This Row],[index]] +  var_2_nodsb_offset - 1, 0, 1, 1)</calculatedColumnFormula>
    </tableColumn>
    <tableColumn id="6" xr3:uid="{8FD419DF-3888-4BC8-ACF7-F31E7AB24754}" name="cell" dataDxfId="185">
      <calculatedColumnFormula>OFFSET(table_1[cell], table_2_2[[#This Row],[index]] +  var_2_nodsb_offset - 1, 0, 1, 1)</calculatedColumnFormula>
    </tableColumn>
    <tableColumn id="7" xr3:uid="{612FF909-1004-49E1-BC8F-F65A8C97EEFC}" name="strand" dataDxfId="184">
      <calculatedColumnFormula>OFFSET(table_1[strand], table_2_2[[#This Row],[index]] +  var_2_nodsb_offset - 1, 0, 1, 1)</calculatedColumnFormula>
    </tableColumn>
    <tableColumn id="8" xr3:uid="{C57AB4D7-F308-46D6-8F19-069619F8CF1B}" name="treatment" dataDxfId="183">
      <calculatedColumnFormula>OFFSET(table_1[treatment], table_2_2[[#This Row],[index]] +  var_2_nodsb_offset - 1, 0, 1, 1)</calculatedColumnFormula>
    </tableColumn>
    <tableColumn id="9" xr3:uid="{27DAC4C9-BDB2-4621-A4F1-0094D063284E}" name="hguide" dataDxfId="182">
      <calculatedColumnFormula>OFFSET(table_1[hguide], table_2_2[[#This Row],[index]] +  var_2_nodsb_offset - 1, 0, 1, 1)</calculatedColumnFormula>
    </tableColumn>
    <tableColumn id="10" xr3:uid="{E0E9E8C1-4E85-4EFB-8220-84140FBAAF8E}" name="output_dir" dataDxfId="181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80">
      <calculatedColumnFormula>OFFSET(table_1[file_out], table_2_2[[#This Row],[index]] +  var_2_nodsb_offset - 1, 0, 1, 1)</calculatedColumnFormula>
    </tableColumn>
    <tableColumn id="12" xr3:uid="{BB84920E-3487-4670-93ED-5671EACD3061}" name="total_reads" dataDxfId="179">
      <calculatedColumnFormula>OFFSET(table_1[total_reads], table_2_2[[#This Row],[index]] +  var_2_nodsb_offset - 1, 0, 1, 1)</calculatedColumnFormula>
    </tableColumn>
    <tableColumn id="13" xr3:uid="{0CE6DAF6-0C4C-4EC5-8FE5-9B3840A02412}" name="command" dataDxfId="178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77">
  <autoFilter ref="A1:N41" xr:uid="{5C7BFDB7-8825-4FA5-A5E3-550303D41F99}"/>
  <tableColumns count="14">
    <tableColumn id="25" xr3:uid="{93D2F09B-24D5-4FE1-BF34-C037E361889F}" name="index" dataDxfId="176"/>
    <tableColumn id="1" xr3:uid="{2F28DC66-449D-4F81-AA63-8F24B25F33D1}" name="dir" dataDxfId="175">
      <calculatedColumnFormula>OFFSET(table_2_1[output_dir], table_3_1[[#This Row],[index]] - 1, 0, 1, 1)</calculatedColumnFormula>
    </tableColumn>
    <tableColumn id="13" xr3:uid="{3DF6F698-1F9A-4B05-A310-657CCFCE9F66}" name="control" dataDxfId="174">
      <calculatedColumnFormula>OFFSET(table_2_1[control], table_3_1[[#This Row],[index]] - 1, 0, 1, 1)</calculatedColumnFormula>
    </tableColumn>
    <tableColumn id="2" xr3:uid="{362C2395-52F7-4A62-B7BA-2DD97ED5E6FB}" name="ref" dataDxfId="173">
      <calculatedColumnFormula>OFFSET(table_2_1[ref], table_3_1[[#This Row],[index]] - 1, 0, 1, 1)</calculatedColumnFormula>
    </tableColumn>
    <tableColumn id="3" xr3:uid="{5F0895D9-2EF2-4524-8BC7-15A33FE68636}" name="dsb_pos" dataDxfId="172">
      <calculatedColumnFormula>OFFSET(table_2_1[dsb_pos], table_3_1[[#This Row],[index]] - 1, 0, 1, 1)</calculatedColumnFormula>
    </tableColumn>
    <tableColumn id="4" xr3:uid="{C6D28829-46E6-4D97-8EA4-0AD12EF6CF10}" name="dsb_type" dataDxfId="171">
      <calculatedColumnFormula>OFFSET(table_2_1[dsb_type], table_3_1[[#This Row],[index]] - 1, 0, 1, 1)</calculatedColumnFormula>
    </tableColumn>
    <tableColumn id="12" xr3:uid="{E8B2E211-C273-4602-86F0-60EA4259B7A4}" name="dsb_type_command" dataDxfId="170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69">
      <calculatedColumnFormula>OFFSET(table_2_1[strand], table_3_1[[#This Row],[index]] - 1, 0, 1, 1)</calculatedColumnFormula>
    </tableColumn>
    <tableColumn id="6" xr3:uid="{3366AC40-6578-4797-B607-19265E7DBF5C}" name="hguide" dataDxfId="168">
      <calculatedColumnFormula>MID(OFFSET(table_2_1[hguide], table_3_1[[#This Row],[index]] - 1, 0, 1, 1), 3, 100)</calculatedColumnFormula>
    </tableColumn>
    <tableColumn id="7" xr3:uid="{554F4E79-98DE-474B-A5C8-D4B536772E95}" name="cell" dataDxfId="167">
      <calculatedColumnFormula>OFFSET(table_2_1[cell], table_3_1[[#This Row],[index]] - 1, 0, 1, 1)</calculatedColumnFormula>
    </tableColumn>
    <tableColumn id="8" xr3:uid="{32FC5061-DD85-4234-9ED8-FEAF6D9E3BC0}" name="treatment" dataDxfId="166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5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64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63">
  <autoFilter ref="A43:N55" xr:uid="{D5160C95-D2BA-47CB-B22B-E91EC7D3F498}"/>
  <tableColumns count="14">
    <tableColumn id="25" xr3:uid="{B2894846-EBB9-47DC-8DE1-7F1DA571A0B9}" name="index" dataDxfId="162"/>
    <tableColumn id="1" xr3:uid="{98269DFC-71F0-4066-B063-59597431C1C3}" name="dir" dataDxfId="161">
      <calculatedColumnFormula>OFFSET(table_2_2[output_dir], table_3_2[[#This Row],[index]] - 1, 0, 1, 1)</calculatedColumnFormula>
    </tableColumn>
    <tableColumn id="13" xr3:uid="{EB55B964-D8E2-4E0C-B7CF-07043E026664}" name="control" dataDxfId="160">
      <calculatedColumnFormula>OFFSET(table_2_2[control], table_3_2[[#This Row],[index]] - 1, 0, 1, 1)</calculatedColumnFormula>
    </tableColumn>
    <tableColumn id="2" xr3:uid="{7A83EC55-03CE-4608-92D6-6F1C53B539FE}" name="ref" dataDxfId="159">
      <calculatedColumnFormula>OFFSET(table_2_2[ref], table_3_2[[#This Row],[index]] - 1, 0, 1, 1)</calculatedColumnFormula>
    </tableColumn>
    <tableColumn id="3" xr3:uid="{13E984FC-9FD2-479F-AB4C-B74DDF5FD234}" name="dsb_pos" dataDxfId="158">
      <calculatedColumnFormula>OFFSET(table_2_2[dsb_pos], table_3_2[[#This Row],[index]] - 1, 0, 1, 1)</calculatedColumnFormula>
    </tableColumn>
    <tableColumn id="4" xr3:uid="{EF0F2447-2FA1-4517-A5CE-D8DDAAC8D3F2}" name="dsb_type" dataDxfId="157">
      <calculatedColumnFormula>OFFSET(table_2_2[dsb_type], table_3_2[[#This Row],[index]] - 1, 0, 1, 1)</calculatedColumnFormula>
    </tableColumn>
    <tableColumn id="12" xr3:uid="{A1849AE1-952B-42B5-99EE-20BD2E4C5A6A}" name="dsb_type_command" dataDxfId="156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55">
      <calculatedColumnFormula>OFFSET(table_2_2[strand], table_3_2[[#This Row],[index]] - 1, 0, 1, 1)</calculatedColumnFormula>
    </tableColumn>
    <tableColumn id="6" xr3:uid="{0ABF747E-328F-4A80-85AA-4AF871C860C1}" name="hguide" dataDxfId="154">
      <calculatedColumnFormula>MID(OFFSET(table_2_2[hguide], table_3_2[[#This Row],[index]] - 1, 0, 1, 1), 3, 100)</calculatedColumnFormula>
    </tableColumn>
    <tableColumn id="7" xr3:uid="{29D6C48B-05B8-42C6-88A9-0939BC454FE0}" name="cell" dataDxfId="153">
      <calculatedColumnFormula>OFFSET(table_2_2[cell], table_3_2[[#This Row],[index]] - 1, 0, 1, 1)</calculatedColumnFormula>
    </tableColumn>
    <tableColumn id="8" xr3:uid="{BD269EBE-94A9-4B57-B984-C7566AC259DE}" name="treatment" dataDxfId="152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1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50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49">
  <autoFilter ref="A1:K17" xr:uid="{3ADBC687-3D92-491E-B36B-6CC1BB3B3380}"/>
  <tableColumns count="11">
    <tableColumn id="1" xr3:uid="{B7EC223D-BA24-48F1-9EE3-DC56DEFDE4C2}" name="index" dataDxfId="148"/>
    <tableColumn id="7" xr3:uid="{D9F1ADDA-18A2-4F81-862D-6B0F786079FF}" name="control" dataDxfId="147">
      <calculatedColumnFormula>OFFSET(table_3_1[control], 3 * QUOTIENT(table_4_1[[#This Row],[index]] - 1, 2), 0, 1, 1)</calculatedColumnFormula>
    </tableColumn>
    <tableColumn id="8" xr3:uid="{0EA5A81F-6EA1-4256-9717-03273165F7BF}" name="treatment_1" dataDxfId="146">
      <calculatedColumnFormula>OFFSET(table_3_1[treatment], 3 * QUOTIENT(table_4_1[[#This Row],[index]] - 1, 2), 0, 1, 1)</calculatedColumnFormula>
    </tableColumn>
    <tableColumn id="2" xr3:uid="{5F6D005A-96D8-4801-93E2-101BAE551BA8}" name="dir_1" dataDxfId="145">
      <calculatedColumnFormula>OFFSET(table_3_1[dir], 3 * QUOTIENT(table_4_1[[#This Row],[index]] - 1, 2), 0, 1, 1)</calculatedColumnFormula>
    </tableColumn>
    <tableColumn id="9" xr3:uid="{C21D1AF7-7ABE-4181-AA2A-42227869A8DD}" name="treatment_2" dataDxfId="144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43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2">
      <calculatedColumnFormula>_xlfn.CONCAT(table_4_1[[#This Row],[treatment_1]], "_", table_4_1[[#This Row],[treatment_2]])</calculatedColumnFormula>
    </tableColumn>
    <tableColumn id="4" xr3:uid="{519A6397-7A3C-4009-B8B9-A71C0B3A591B}" name="dir_out" dataDxfId="141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40">
      <calculatedColumnFormula>subst_type</calculatedColumnFormula>
    </tableColumn>
    <tableColumn id="6" xr3:uid="{BC9117A0-CB6F-4D3C-A0E4-BF8395854D9A}" name="command_main_data_combined" dataDxfId="139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38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37">
  <autoFilter ref="A20:K22" xr:uid="{44E39C67-02E4-4910-8670-BA7FFCEEEAF8}"/>
  <tableColumns count="11">
    <tableColumn id="1" xr3:uid="{7F5A3A15-751D-407C-A035-61B2605E693F}" name="index" dataDxfId="136"/>
    <tableColumn id="7" xr3:uid="{45863AB0-FD32-49FE-B4BF-F8EE865F7604}" name="control" dataDxfId="135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34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33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2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1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30">
      <calculatedColumnFormula>_xlfn.CONCAT(table_4_2[[#This Row],[treatment_1]], "_", table_4_2[[#This Row],[treatment_2]])</calculatedColumnFormula>
    </tableColumn>
    <tableColumn id="4" xr3:uid="{AE1A14DC-D0C9-4818-B8CC-09A571E73BC2}" name="dir_out" dataDxfId="129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28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27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26">
  <autoFilter ref="A25:K33" xr:uid="{7D35E6FC-E7CD-464B-90E4-DB03DC258109}"/>
  <tableColumns count="11">
    <tableColumn id="1" xr3:uid="{33AF3495-7432-4F03-9832-525A370EADEC}" name="index" dataDxfId="125"/>
    <tableColumn id="7" xr3:uid="{3D66515C-5022-4D48-A834-4320DA4E73F6}" name="control" dataDxfId="124">
      <calculatedColumnFormula>OFFSET(table_3_2[control], 3 * QUOTIENT(table_4_3[[#This Row],[index]] - 1, 2), 0, 1, 1)</calculatedColumnFormula>
    </tableColumn>
    <tableColumn id="8" xr3:uid="{294B17A9-F0F9-42CA-8342-55C00648E3A5}" name="treatment_1" dataDxfId="123">
      <calculatedColumnFormula>OFFSET(table_3_2[treatment], 3 * QUOTIENT(table_4_3[[#This Row],[index]] - 1, 2), 0, 1, 1)</calculatedColumnFormula>
    </tableColumn>
    <tableColumn id="2" xr3:uid="{E13C38CF-C105-4AB5-8602-7D32E688C737}" name="dir_1" dataDxfId="122">
      <calculatedColumnFormula>OFFSET(table_3_2[dir], 3 * QUOTIENT(table_4_3[[#This Row],[index]] - 1, 2), 0, 1, 1)</calculatedColumnFormula>
    </tableColumn>
    <tableColumn id="9" xr3:uid="{15B3CC7F-2A3C-4026-8417-A9DD21E4F004}" name="treatment_2" dataDxfId="121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20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19">
      <calculatedColumnFormula>_xlfn.CONCAT(table_4_3[[#This Row],[treatment_1]], "_", table_4_3[[#This Row],[treatment_2]])</calculatedColumnFormula>
    </tableColumn>
    <tableColumn id="4" xr3:uid="{77F1D6F0-DE95-4E63-9E7E-D3CA3CF85F37}" name="dir_out" dataDxfId="118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17">
      <calculatedColumnFormula>subst_type</calculatedColumnFormula>
    </tableColumn>
    <tableColumn id="6" xr3:uid="{9434BF8B-81C5-43DF-BCB7-FA7146BF2FE8}" name="command_main_data_combined" dataDxfId="116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15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14">
  <autoFilter ref="A1:O41" xr:uid="{73BF8355-0AB0-4422-8F65-2A32E222946E}"/>
  <tableColumns count="15">
    <tableColumn id="25" xr3:uid="{43F57146-0E56-46F3-A0E3-717A41010F4A}" name="index" dataDxfId="113"/>
    <tableColumn id="1" xr3:uid="{B0B3F6B0-7577-49AC-B865-1E873B4DC53C}" name="dir" dataDxfId="112">
      <calculatedColumnFormula>table_3_1[[#This Row],[dir]]</calculatedColumnFormula>
    </tableColumn>
    <tableColumn id="13" xr3:uid="{D04F356F-9288-416D-ACDA-6BFE128B70D7}" name="control" dataDxfId="111">
      <calculatedColumnFormula>table_3_1[[#This Row],[control]]</calculatedColumnFormula>
    </tableColumn>
    <tableColumn id="2" xr3:uid="{9C168B22-F534-40D4-947C-918239C33FD9}" name="ref" dataDxfId="110">
      <calculatedColumnFormula>table_3_1[[#This Row],[ref]]</calculatedColumnFormula>
    </tableColumn>
    <tableColumn id="3" xr3:uid="{6F64477B-0C66-4251-9156-22307A6D70A0}" name="dsb_pos" dataDxfId="109">
      <calculatedColumnFormula>table_3_1[[#This Row],[dsb_pos]]</calculatedColumnFormula>
    </tableColumn>
    <tableColumn id="4" xr3:uid="{D037F4F2-543F-4D7D-AB36-0B253FD61B0D}" name="dsb_type" dataDxfId="108">
      <calculatedColumnFormula>table_3_1[[#This Row],[dsb_type]]</calculatedColumnFormula>
    </tableColumn>
    <tableColumn id="12" xr3:uid="{407AC5E6-13CB-409A-8E78-64B8CC121882}" name="dsb_type_command" dataDxfId="107">
      <calculatedColumnFormula>table_3_1[[#This Row],[dsb_type_command]]</calculatedColumnFormula>
    </tableColumn>
    <tableColumn id="5" xr3:uid="{1A24C844-2A10-4394-818F-0C25A569B414}" name="strand" dataDxfId="106">
      <calculatedColumnFormula>table_3_1[[#This Row],[strand]]</calculatedColumnFormula>
    </tableColumn>
    <tableColumn id="6" xr3:uid="{4F0A02F9-5555-489E-BA41-E3CBF81D1114}" name="hguide" dataDxfId="105">
      <calculatedColumnFormula>table_3_1[[#This Row],[hguide]]</calculatedColumnFormula>
    </tableColumn>
    <tableColumn id="7" xr3:uid="{FAE741F2-7C1B-41F2-8875-9F7A2EF40A54}" name="cell" dataDxfId="104">
      <calculatedColumnFormula>table_3_1[[#This Row],[cell]]</calculatedColumnFormula>
    </tableColumn>
    <tableColumn id="8" xr3:uid="{FE3ED128-2534-43D1-9244-11AB1FB57650}" name="treatment" dataDxfId="103">
      <calculatedColumnFormula>table_3_1[[#This Row],[treatment]]</calculatedColumnFormula>
    </tableColumn>
    <tableColumn id="9" xr3:uid="{65ACBC9C-0EC8-4074-B310-05F4B70BFAD5}" name="subst_type" dataDxfId="102">
      <calculatedColumnFormula>"with"</calculatedColumnFormula>
    </tableColumn>
    <tableColumn id="11" xr3:uid="{1D971CC2-F378-4E62-9759-F7168770AA64}" name="label_type" dataDxfId="101">
      <calculatedColumnFormula>IF(table_5_1[[#This Row],[control]]="30bpDown", "absolute", "relative")</calculatedColumnFormula>
    </tableColumn>
    <tableColumn id="14" xr3:uid="{8241431B-CE1C-49A4-B13E-77512D442338}" name="reverse_pos" dataDxfId="100">
      <calculatedColumnFormula>IF(table_5_1[[#This Row],[strand]]="R2", " -rp ", "")</calculatedColumnFormula>
    </tableColumn>
    <tableColumn id="10" xr3:uid="{F80F6FB9-4F35-4819-8285-D77131C6EFCE}" name="command" dataDxfId="99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98">
      <calculatedColumnFormula>table_3_2[[#This Row],[dir]]</calculatedColumnFormula>
    </tableColumn>
    <tableColumn id="3" xr3:uid="{483E3D73-4059-4B65-84EC-5DC4E7008F35}" name="control" dataDxfId="97">
      <calculatedColumnFormula>table_3_2[[#This Row],[control]]</calculatedColumnFormula>
    </tableColumn>
    <tableColumn id="4" xr3:uid="{5859A8DB-4C52-4451-BBB6-C6BEBF497540}" name="ref" dataDxfId="96">
      <calculatedColumnFormula>table_3_2[[#This Row],[ref]]</calculatedColumnFormula>
    </tableColumn>
    <tableColumn id="5" xr3:uid="{06FC4099-C18C-436C-B1E6-9739B71C7F22}" name="dsb_pos" dataDxfId="95">
      <calculatedColumnFormula>table_3_2[[#This Row],[dsb_pos]]</calculatedColumnFormula>
    </tableColumn>
    <tableColumn id="6" xr3:uid="{8F043A8E-C5E7-4596-AE13-3E495C6DB33E}" name="dsb_type" dataDxfId="94">
      <calculatedColumnFormula>table_3_2[[#This Row],[dsb_type]]</calculatedColumnFormula>
    </tableColumn>
    <tableColumn id="7" xr3:uid="{E2DB136E-6FA9-4095-8B91-F094974333AF}" name="dsb_type_command" dataDxfId="93">
      <calculatedColumnFormula>table_3_2[[#This Row],[dsb_type_command]]</calculatedColumnFormula>
    </tableColumn>
    <tableColumn id="8" xr3:uid="{55CDC54E-3E43-4365-B1C9-5359F747A157}" name="strand" dataDxfId="92">
      <calculatedColumnFormula>table_3_2[[#This Row],[strand]]</calculatedColumnFormula>
    </tableColumn>
    <tableColumn id="9" xr3:uid="{056BD8A0-CC40-4C61-9F22-EE7382045F66}" name="hguide" dataDxfId="91">
      <calculatedColumnFormula>table_3_2[[#This Row],[hguide]]</calculatedColumnFormula>
    </tableColumn>
    <tableColumn id="10" xr3:uid="{489E156D-888A-4DDC-BB23-A4721D588249}" name="cell" dataDxfId="90">
      <calculatedColumnFormula>table_3_2[[#This Row],[cell]]</calculatedColumnFormula>
    </tableColumn>
    <tableColumn id="11" xr3:uid="{0F1B5F9E-B10D-4258-9052-90BCDC89F0B0}" name="treatment" dataDxfId="89">
      <calculatedColumnFormula>table_3_2[[#This Row],[treatment]]</calculatedColumnFormula>
    </tableColumn>
    <tableColumn id="12" xr3:uid="{A2723EF6-80E8-4D8D-A6DC-7556C1996222}" name="subst_type" dataDxfId="88">
      <calculatedColumnFormula>"with"</calculatedColumnFormula>
    </tableColumn>
    <tableColumn id="14" xr3:uid="{F5E6916D-F1BC-48E0-9E73-728C62F32A69}" name="label_type" dataDxfId="87">
      <calculatedColumnFormula>IF(table_5_2[[#This Row],[control]]="30bpDown", "absolute", "relative")</calculatedColumnFormula>
    </tableColumn>
    <tableColumn id="15" xr3:uid="{EF50F256-FFB6-49D0-8199-D7AB5C783AD5}" name="reverse_pos" dataDxfId="86">
      <calculatedColumnFormula>IF(table_5_2[[#This Row],[strand]]="R2", " -rp ", "")</calculatedColumnFormula>
    </tableColumn>
    <tableColumn id="13" xr3:uid="{02531CCA-6CDE-42BA-80E3-31C0F97A3546}" name="command" dataDxfId="85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84">
  <autoFilter ref="A3:I4" xr:uid="{C8C4C06E-000E-41C5-BD07-871BB3291C48}"/>
  <tableColumns count="9">
    <tableColumn id="25" xr3:uid="{D7EEB429-5A34-4903-8247-E1BD5C0098AE}" name="index" dataDxfId="83"/>
    <tableColumn id="18" xr3:uid="{BACD6182-9E09-4A02-A171-8DFCB7543380}" name="dir" dataDxfId="82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81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80">
      <calculatedColumnFormula>OFFSET(table_3_1[control], 6 * (table_6_3[[#This Row],[index]] - 1), 0, 1, 1)</calculatedColumnFormula>
    </tableColumn>
    <tableColumn id="4" xr3:uid="{8E20D9FC-49B1-428A-AC5E-AEDADB1473AC}" name="dsb_type" dataDxfId="79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8">
      <calculatedColumnFormula>subst_type</calculatedColumnFormula>
    </tableColumn>
    <tableColumn id="19" xr3:uid="{E4089767-2E77-4296-9392-7BCD64E1E62D}" name="dir_out" dataDxfId="77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76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75">
  <autoFilter ref="A7:I9" xr:uid="{43CAA14F-D870-4D8C-8372-DFAF0C2B719D}"/>
  <tableColumns count="9">
    <tableColumn id="25" xr3:uid="{4FA5A2E4-C9F7-4673-98E1-BCCE618B100D}" name="index" dataDxfId="74"/>
    <tableColumn id="18" xr3:uid="{155653FE-38BD-4542-A5AE-2B40B0FD52C7}" name="dir" dataDxfId="73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72">
      <calculatedColumnFormula>IF(table_6_4[[#This Row],[hguide]]="A",NA(), IF(var_6_layout = "universal", "1 1 1 1 1 1", NA()))</calculatedColumnFormula>
    </tableColumn>
    <tableColumn id="13" xr3:uid="{9EA58FA8-5496-4600-905A-95909513339B}" name="control" dataDxfId="71">
      <calculatedColumnFormula>OFFSET(table_3_1[control], 6 * (table_6_4[[#This Row],[index]] - 1), 0, 1, 1)</calculatedColumnFormula>
    </tableColumn>
    <tableColumn id="4" xr3:uid="{46390A5F-98AD-4211-85B4-A4DD8E31C40C}" name="dsb_type" dataDxfId="70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69">
      <calculatedColumnFormula>subst_type</calculatedColumnFormula>
    </tableColumn>
    <tableColumn id="19" xr3:uid="{CFCDDB26-095C-4395-82E2-37B45B0CDEAD}" name="dir_out" dataDxfId="68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67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66" headerRowBorderDxfId="65" tableBorderDxfId="64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63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62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61">
      <calculatedColumnFormula>OFFSET(table_3_1[control], var_6_anti_offset + 4 * (table_6_5[[#This Row],[index]] - 1), 0, 1, 1)</calculatedColumnFormula>
    </tableColumn>
    <tableColumn id="5" xr3:uid="{FA9180EA-3AA0-451A-ACAC-78776C7CB75D}" name="dsb_type" dataDxfId="60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59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8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57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AB42" totalsRowShown="0" headerRowDxfId="56">
  <autoFilter ref="A2:AB42" xr:uid="{73BF8355-0AB0-4422-8F65-2A32E222946E}"/>
  <tableColumns count="28">
    <tableColumn id="25" xr3:uid="{C323C376-24D3-4404-9E0F-6E9361862271}" name="index" dataDxfId="55"/>
    <tableColumn id="1" xr3:uid="{AC070029-7A36-442E-A851-71CD7EB80F28}" name="dir" dataDxfId="54">
      <calculatedColumnFormula>OFFSET(table_3_1[[dir]:[dir]], table_7_1[[#This Row],[index]] - 1, 0, 1, 1)</calculatedColumnFormula>
    </tableColumn>
    <tableColumn id="13" xr3:uid="{6A4B6748-6DA2-44B2-95C1-9C2BF9C21AC6}" name="control" dataDxfId="53">
      <calculatedColumnFormula>OFFSET(table_3_1[[control]:[control]], table_7_1[[#This Row],[index]] - 1, 0, 1, 1)</calculatedColumnFormula>
    </tableColumn>
    <tableColumn id="2" xr3:uid="{46183BCF-754C-4289-9E28-8DB2FB5F3E2E}" name="ref" dataDxfId="52">
      <calculatedColumnFormula>OFFSET(table_3_1[[ref]:[ref]], table_7_1[[#This Row],[index]] - 1, 0, 1, 1)</calculatedColumnFormula>
    </tableColumn>
    <tableColumn id="3" xr3:uid="{01CE35D5-BD5A-4DBE-911A-523BA86E9558}" name="dsb_pos" dataDxfId="51">
      <calculatedColumnFormula>OFFSET(table_3_1[[dsb_pos]:[dsb_pos]], table_7_1[[#This Row],[index]] - 1, 0, 1, 1)</calculatedColumnFormula>
    </tableColumn>
    <tableColumn id="4" xr3:uid="{0171B01F-9599-42EC-9AD8-75EE9608FE15}" name="dsb_type" dataDxfId="50">
      <calculatedColumnFormula>OFFSET(table_3_1[[dsb_type]:[dsb_type]], table_7_1[[#This Row],[index]] - 1, 0, 1, 1)</calculatedColumnFormula>
    </tableColumn>
    <tableColumn id="12" xr3:uid="{2D9967F2-F905-4DDC-BC13-BE494C96FD78}" name="dsb_type_command" dataDxfId="49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8">
      <calculatedColumnFormula>OFFSET(table_3_1[[strand]:[strand]], table_7_1[[#This Row],[index]] - 1, 0, 1, 1)</calculatedColumnFormula>
    </tableColumn>
    <tableColumn id="6" xr3:uid="{647E20CB-AEBC-4627-AE45-391FD9784E21}" name="hguide" dataDxfId="47">
      <calculatedColumnFormula>OFFSET(table_3_1[[hguide]:[hguide]], table_7_1[[#This Row],[index]] - 1, 0, 1, 1)</calculatedColumnFormula>
    </tableColumn>
    <tableColumn id="7" xr3:uid="{EAED7BDD-3E55-428C-8CC0-D27D2F2EF394}" name="cell" dataDxfId="46">
      <calculatedColumnFormula>OFFSET(table_3_1[[cell]:[cell]], table_7_1[[#This Row],[index]] - 1, 0, 1, 1)</calculatedColumnFormula>
    </tableColumn>
    <tableColumn id="8" xr3:uid="{8D720D5E-95C1-4847-85D5-656085769184}" name="treatment" dataDxfId="45">
      <calculatedColumnFormula>OFFSET(table_3_1[[treatment]:[treatment]], table_7_1[[#This Row],[index]] - 1, 0, 1, 1)</calculatedColumnFormula>
    </tableColumn>
    <tableColumn id="9" xr3:uid="{D6F4320B-CD2D-4288-B9EC-64E8C7BA2DDE}" name="subst_type" dataDxfId="44">
      <calculatedColumnFormula>"without"</calculatedColumnFormula>
    </tableColumn>
    <tableColumn id="14" xr3:uid="{C107BDC5-6E3A-4EAC-9D60-3D3C790CFE24}" name="common_layout_dir" dataDxfId="43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2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27" xr3:uid="{2D7A10AC-1675-4E76-989F-888C0D89C117}" name="range_x0" dataDxfId="41">
      <calculatedColumnFormula>IF(var_7_layout="universal", IF(table_7_1[[#This Row],[hguide]]="AB", -12, IF(table_7_1[[#This Row],[hguide]]="CD", -12, IF(table_7_1[[#This Row],[hguide]]="A", -12, IF(table_7_1[[#This Row],[hguide]]="B", -12, NA())))), NA())</calculatedColumnFormula>
    </tableColumn>
    <tableColumn id="26" xr3:uid="{CD6660D4-A656-4F48-89BD-45D3BAC7EE11}" name="range_x1" dataDxfId="40">
      <calculatedColumnFormula>IF(var_7_layout="universal", IF(table_7_1[[#This Row],[hguide]]="AB", 13, IF(table_7_1[[#This Row],[hguide]]="CD", 13, IF(table_7_1[[#This Row],[hguide]]="A", 13, IF(table_7_1[[#This Row],[hguide]]="B", 13, NA())))), NA())</calculatedColumnFormula>
    </tableColumn>
    <tableColumn id="28" xr3:uid="{EFB5F04D-FC42-47A6-83B6-18FC45D14ABE}" name="range_y0" dataDxfId="39">
      <calculatedColumnFormula>IF(var_7_layout="universal", IF(table_7_1[[#This Row],[hguide]]="AB", -22, IF(table_7_1[[#This Row],[hguide]]="CD", -18, IF(table_7_1[[#This Row],[hguide]]="A", -23, IF(table_7_1[[#This Row],[hguide]]="B", -22, NA())))), NA())</calculatedColumnFormula>
    </tableColumn>
    <tableColumn id="18" xr3:uid="{FCD7272B-07C5-4D80-8B2B-EFDF0948D1A3}" name="range_y1" dataDxfId="38">
      <calculatedColumnFormula>IF(var_7_layout="universal", IF(table_7_1[[#This Row],[hguide]]="AB", 22, IF(table_7_1[[#This Row],[hguide]]="CD", 27, IF(table_7_1[[#This Row],[hguide]]="A", 20, IF(table_7_1[[#This Row],[hguide]]="B", 16, NA())))), NA())</calculatedColumnFormula>
    </tableColumn>
    <tableColumn id="15" xr3:uid="{0D90823C-DABB-4D5B-952B-ECA267C2D98A}" name="range_args" dataDxfId="37">
      <calculatedColumnFormula>IF(var_7_layout="universal", _xlfn.CONCAT("--range_x ", table_7_1[[#This Row],[range_x0]], " ", table_7_1[[#This Row],[range_x1]], " --range_y ", table_7_1[[#This Row],[range_y0]], " ", table_7_1[[#This Row],[range_y1]]), "")</calculatedColumnFormula>
    </tableColumn>
    <tableColumn id="29" xr3:uid="{862E4B1D-E776-4C82-956F-64077E0EAD63}" name="universal_layout_y_axis_args" dataDxfId="36">
      <calculatedColumnFormula>IF(var_7_layout="universal", _xlfn.CONCAT(" --universal_layout_y_axis_x_pos ", table_7_1[[#This Row],[range_x1]] - 1, " --universal_layout_y_axis_y_range ", table_7_1[[#This Row],[range_y0]] + 2.5, " ", table_7_1[[#This Row],[range_y1]] - 1.5, " "), "")</calculatedColumnFormula>
    </tableColumn>
    <tableColumn id="22" xr3:uid="{80C9383B-6A26-4051-B986-65C11BA3AFE0}" name="show_universal_layout_x_axes"/>
    <tableColumn id="23" xr3:uid="{010D8635-D593-4849-BEA6-27994308E467}" name="universal_layout_x_axis_args" dataDxfId="35">
      <calculatedColumnFormula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calculatedColumnFormula>
    </tableColumn>
    <tableColumn id="17" xr3:uid="{5BFAE794-32B2-4D0D-B4C9-47939AA6DF3D}" name="universal_layout_max_tick_insertion" dataDxfId="34">
      <calculatedColumnFormula>IF(var_7_layout="universal", IF(table_7_1[[#This Row],[hguide]]="AB", 7, IF(table_7_1[[#This Row],[hguide]]="CD", 8, IF(table_7_1[[#This Row],[hguide]]="A", 6, IF(table_7_1[[#This Row],[hguide]]="B", 5, NA())))), NA())</calculatedColumnFormula>
    </tableColumn>
    <tableColumn id="19" xr3:uid="{BDF49305-2112-4726-89DD-C9F4FFED50C5}" name="universal_layout_max_tick_deletion" dataDxfId="33">
      <calculatedColumnFormula>IF(var_7_layout="universal", IF(table_7_1[[#This Row],[hguide]]="AB", 17, IF(table_7_1[[#This Row],[hguide]]="CD", 14, IF(table_7_1[[#This Row],[hguide]]="A", 19, IF(table_7_1[[#This Row],[hguide]]="B", 18, NA())))), NA())</calculatedColumnFormula>
    </tableColumn>
    <tableColumn id="20" xr3:uid="{9E5CCD08-C11E-4294-860A-FDFE3FE422F8}" name="universal_layout_max_tick_args" dataDxfId="32">
      <calculatedColumnFormula>IF(var_7_layout="universal", _xlfn.CONCAT(" --universal_layout_y_axis_deletion_max_tick ", table_7_1[[#This Row],[universal_layout_max_tick_deletion]], " --universal_layout_y_axis_insertion_max_tick ", table_7_1[[#This Row],[universal_layout_max_tick_insertion]]), "")</calculatedColumnFormula>
    </tableColumn>
    <tableColumn id="16" xr3:uid="{680D5200-6ABF-4323-82E5-C6AF5DA257FD}" name="output_dir" dataDxfId="31">
      <calculatedColumnFormula>_xlfn.CONCAT(graphs, "/", var_7_layout, "/", table_7_1[[#This Row],[format]], "/", var_7_ext)</calculatedColumnFormula>
    </tableColumn>
    <tableColumn id="21" xr3:uid="{C5B2A575-6AC4-403E-AE67-1624B7F60F7E}" name="format"/>
    <tableColumn id="10" xr3:uid="{927D810C-70D6-4266-8FCE-04D49787D147}" name="command" dataDxfId="30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O60" totalsRowShown="0" headerRowDxfId="29">
  <autoFilter ref="A44:O60" xr:uid="{E155FABF-AFCB-4399-AD96-6241BA80EFED}"/>
  <tableColumns count="15">
    <tableColumn id="1" xr3:uid="{B2B7DB73-4221-4AF0-A850-325F3752E3E0}" name="index" dataDxfId="28"/>
    <tableColumn id="4" xr3:uid="{7CBFD0EC-49AE-431E-A905-A56D19FE8F5B}" name="dir" dataDxfId="27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6">
      <calculatedColumnFormula>OFFSET(table_7_1[[strand]:[strand]], 3 * QUOTIENT(table_7_2[[#This Row],[index]] - 1, 2), 0, 1, 1)</calculatedColumnFormula>
    </tableColumn>
    <tableColumn id="5" xr3:uid="{E7E8C40B-8285-4EE4-A61D-1F147432D708}" name="hguide" dataDxfId="25">
      <calculatedColumnFormula>OFFSET(table_7_1[[hguide]:[hguide]], 3 * QUOTIENT(table_7_2[[#This Row],[index]] - 1, 2), 0, 1, 1)</calculatedColumnFormula>
    </tableColumn>
    <tableColumn id="7" xr3:uid="{64B9691C-2BDA-4EE7-B149-7349BFA40A22}" name="dsb_type" dataDxfId="24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3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2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1">
      <calculatedColumnFormula>OFFSET(table_7_1[[range_args]:[range_args]], 3 * QUOTIENT(table_7_2[[#This Row],[index]] - 1, 2), 0, 1, 1)</calculatedColumnFormula>
    </tableColumn>
    <tableColumn id="12" xr3:uid="{0EB304B9-B5C9-435B-99CC-6F02D04A5268}" name="universal_layout_y_axis_args" dataDxfId="20">
      <calculatedColumnFormula>OFFSET(table_7_1[[universal_layout_y_axis_args]:[universal_layout_y_axis_args]], 3 * QUOTIENT(table_7_2[[#This Row],[index]] - 1, 2) + MOD(table_7_2[[#This Row],[index]] - 1, 2), 0, 1, 1)</calculatedColumnFormula>
    </tableColumn>
    <tableColumn id="13" xr3:uid="{EADBB7DC-9D40-44C2-8742-A17A0EB899C3}" name="show_universal_layout_x_axes"/>
    <tableColumn id="11" xr3:uid="{E157268B-09A6-4B13-AD6D-24B6BD4C0B56}" name="universal_layout_x_axis_args" dataDxfId="19">
      <calculatedColumnFormula>IF(table_7_2[[#This Row],[show_universal_layout_x_axes]], OFFSET(table_7_1[[universal_layout_x_axis_args]:[universal_layout_x_axis_args]], 3 * QUOTIENT(table_7_2[[#This Row],[index]] - 1, 2) + MOD(table_7_2[[#This Row],[index]] - 1, 2), 0, 1, 1), "")</calculatedColumnFormula>
    </tableColumn>
    <tableColumn id="14" xr3:uid="{641C7B24-D16A-472B-B06C-7348DDBC60AA}" name="universal_layout_max_tick_args" dataDxfId="18">
      <calculatedColumnFormula>OFFSET(table_7_1[[universal_layout_max_tick_args]:[universal_layout_max_tick_args]], 3 * QUOTIENT(table_7_2[[#This Row],[index]] - 1, 2) + MOD(table_7_2[[#This Row],[index]] - 1, 2), 0, 1, 1)</calculatedColumnFormula>
    </tableColumn>
    <tableColumn id="10" xr3:uid="{28F0CC58-CEE1-4245-A4B6-361813C46856}" name="output_dir" dataDxfId="17">
      <calculatedColumnFormula>_xlfn.CONCAT(graphs, "/", var_7_layout, "/", table_7_2[[#This Row],[format]], "/", var_7_ext)</calculatedColumnFormula>
    </tableColumn>
    <tableColumn id="15" xr3:uid="{8B58B2DF-3EB7-4D4E-A96D-1BED892121E3}" name="format"/>
    <tableColumn id="6" xr3:uid="{FEA012AC-7DC4-4D11-9B59-A05887E08F6E}" name="command" dataDxfId="16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O64" totalsRowShown="0" headerRowDxfId="15">
  <autoFilter ref="A62:O64" xr:uid="{BE9A0328-D472-47BB-96EE-6A945E4CAD3B}"/>
  <tableColumns count="15">
    <tableColumn id="1" xr3:uid="{E718984E-FC22-4321-9162-791892D20032}" name="index" dataDxfId="14"/>
    <tableColumn id="4" xr3:uid="{A71ABC91-B291-4CD9-A2A1-F6CA41CEE59E}" name="dir" dataDxfId="13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2">
      <calculatedColumnFormula>OFFSET(table_7_1[[strand]:[strand]], 36 + 2 * QUOTIENT(table_7_3[[#This Row],[index]] - 1, 1), 0, 1, 1)</calculatedColumnFormula>
    </tableColumn>
    <tableColumn id="5" xr3:uid="{B8ABFFB9-C4F5-4866-8F37-B49F31C44F20}" name="hguide" dataDxfId="11">
      <calculatedColumnFormula>OFFSET(table_7_1[[hguide]:[hguide]], 36 + 2 * QUOTIENT(table_7_3[[#This Row],[index]] - 1, 1), 0, 1, 1)</calculatedColumnFormula>
    </tableColumn>
    <tableColumn id="7" xr3:uid="{3835BF64-C6A9-440B-96F5-A2332AB91438}" name="dsb_type" dataDxfId="10">
      <calculatedColumnFormula>OFFSET(table_7_1[[dsb_type]:[dsb_type]], 36 + 2 * QUOTIENT(table_7_3[[#This Row],[index]] - 1, 1), 0, 1, 1)</calculatedColumnFormula>
    </tableColumn>
    <tableColumn id="2" xr3:uid="{C07D080E-B5A2-43FC-84BA-BCBD008F3B26}" name="common_layout_dir" dataDxfId="9">
      <calculatedColumnFormula>OFFSET(table_7_1[[common_layout_dir]:[common_layout_dir]], 36 + 2 * QUOTIENT(table_7_3[[#This Row],[index]] - 1, 1), 0, 1, 1)</calculatedColumnFormula>
    </tableColumn>
    <tableColumn id="8" xr3:uid="{6E360CD4-3BFD-4CC3-A93F-137C46B62651}" name="reverse_complement" dataDxfId="8">
      <calculatedColumnFormula>OFFSET(table_7_1[[reverse_complement]:[reverse_complement]], 36 + 2 * QUOTIENT(table_7_3[[#This Row],[index]] - 1, 1), 0, 1, 1)</calculatedColumnFormula>
    </tableColumn>
    <tableColumn id="9" xr3:uid="{A1862EF0-F072-4796-964D-7EDA8C8787B0}" name="range_args" dataDxfId="7">
      <calculatedColumnFormula>OFFSET(table_7_1[[range_args]:[range_args]], 36 + 2 * QUOTIENT(table_7_3[[#This Row],[index]] - 1, 1), 0, 1, 1)</calculatedColumnFormula>
    </tableColumn>
    <tableColumn id="12" xr3:uid="{BF1D3FB1-D45A-4909-BA3E-BB6993D39E6E}" name="universal_layout_y_axis_args" dataDxfId="6">
      <calculatedColumnFormula>OFFSET(table_7_1[[universal_layout_y_axis_args]:[universal_layout_y_axis_args]], 36 + 2 * QUOTIENT(table_7_3[[#This Row],[index]] - 1, 1), 0, 1, 1)</calculatedColumnFormula>
    </tableColumn>
    <tableColumn id="13" xr3:uid="{8D9288FF-05A5-4B58-AC7F-2C4096A25202}" name="show_universal_layout_x_axes" dataDxfId="5"/>
    <tableColumn id="11" xr3:uid="{312C98E0-05A4-4DD6-86F6-6BFBF9058DC2}" name="universal_layout_x_axis_args" dataDxfId="4">
      <calculatedColumnFormula>IF(table_7_3[[#This Row],[show_universal_layout_x_axes]], OFFSET(table_7_1[[universal_layout_x_axis_args]:[universal_layout_x_axis_args]], 36 + 2 * QUOTIENT(table_7_3[[#This Row],[index]] - 1, 2), 0, 1, 1), "")</calculatedColumnFormula>
    </tableColumn>
    <tableColumn id="14" xr3:uid="{FD5F951D-27C2-4E6B-B33F-D83C250C9CC4}" name="universal_layout_max_tick_args" dataDxfId="3">
      <calculatedColumnFormula>OFFSET(table_7_1[[universal_layout_max_tick_args]:[universal_layout_max_tick_args]], 36 + 2 * QUOTIENT(table_7_3[[#This Row],[index]] - 1, 1), 0, 1, 1)</calculatedColumnFormula>
    </tableColumn>
    <tableColumn id="10" xr3:uid="{28284CC2-E402-4A85-83F5-4FC36722329E}" name="output_dir" dataDxfId="2">
      <calculatedColumnFormula>_xlfn.CONCAT(graphs, "/", var_7_layout, "/", table_7_3[[#This Row],[format]], "/", var_7_ext)</calculatedColumnFormula>
    </tableColumn>
    <tableColumn id="15" xr3:uid="{0AB61192-5C37-4578-ADFD-BAE568B914C5}" name="format" dataDxfId="1"/>
    <tableColumn id="6" xr3:uid="{D5ADEB9F-0405-4E9D-BDA9-7ECD31E23490}" name="command" dataDxfId="0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16"/>
  <sheetViews>
    <sheetView topLeftCell="A100" workbookViewId="0">
      <selection activeCell="D109" sqref="D109:D116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  <row r="109" spans="1:4" x14ac:dyDescent="0.25">
      <c r="A109" s="2">
        <f>INT(MID(table_1_2[[#This Row],[library]], 4, 10))</f>
        <v>349</v>
      </c>
      <c r="B109" t="s">
        <v>203</v>
      </c>
      <c r="C109">
        <v>6302370</v>
      </c>
      <c r="D109">
        <v>6161112</v>
      </c>
    </row>
    <row r="110" spans="1:4" x14ac:dyDescent="0.25">
      <c r="A110" s="2">
        <f>INT(MID(table_1_2[[#This Row],[library]], 4, 10))</f>
        <v>350</v>
      </c>
      <c r="B110" t="s">
        <v>204</v>
      </c>
      <c r="C110">
        <v>5988345</v>
      </c>
      <c r="D110">
        <v>5856132</v>
      </c>
    </row>
    <row r="111" spans="1:4" x14ac:dyDescent="0.25">
      <c r="A111" s="2">
        <f>INT(MID(table_1_2[[#This Row],[library]], 4, 10))</f>
        <v>351</v>
      </c>
      <c r="B111" t="s">
        <v>205</v>
      </c>
      <c r="C111">
        <v>5741048</v>
      </c>
      <c r="D111">
        <v>5613583</v>
      </c>
    </row>
    <row r="112" spans="1:4" x14ac:dyDescent="0.25">
      <c r="A112" s="2">
        <f>INT(MID(table_1_2[[#This Row],[library]], 4, 10))</f>
        <v>352</v>
      </c>
      <c r="B112" t="s">
        <v>206</v>
      </c>
      <c r="C112">
        <v>5405939</v>
      </c>
      <c r="D112">
        <v>5281487</v>
      </c>
    </row>
    <row r="113" spans="1:4" x14ac:dyDescent="0.25">
      <c r="A113" s="2">
        <f>INT(MID(table_1_2[[#This Row],[library]], 4, 10))</f>
        <v>353</v>
      </c>
      <c r="B113" t="s">
        <v>207</v>
      </c>
      <c r="C113">
        <v>4177291</v>
      </c>
      <c r="D113">
        <v>4062558</v>
      </c>
    </row>
    <row r="114" spans="1:4" x14ac:dyDescent="0.25">
      <c r="A114" s="2">
        <f>INT(MID(table_1_2[[#This Row],[library]], 4, 10))</f>
        <v>354</v>
      </c>
      <c r="B114" t="s">
        <v>208</v>
      </c>
      <c r="C114">
        <v>4647120</v>
      </c>
      <c r="D114">
        <v>4535123</v>
      </c>
    </row>
    <row r="115" spans="1:4" x14ac:dyDescent="0.25">
      <c r="A115" s="2">
        <f>INT(MID(table_1_2[[#This Row],[library]], 4, 10))</f>
        <v>355</v>
      </c>
      <c r="B115" t="s">
        <v>209</v>
      </c>
      <c r="C115">
        <v>4405688</v>
      </c>
      <c r="D115">
        <v>4280724</v>
      </c>
    </row>
    <row r="116" spans="1:4" x14ac:dyDescent="0.25">
      <c r="A116" s="2">
        <f>INT(MID(table_1_2[[#This Row],[library]], 4, 10))</f>
        <v>356</v>
      </c>
      <c r="B116" t="s">
        <v>210</v>
      </c>
      <c r="C116">
        <v>5054324</v>
      </c>
      <c r="D116">
        <v>4926338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opLeftCell="A139" workbookViewId="0">
      <selection activeCell="A158" sqref="A158:XFD161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31.42578125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141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141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141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141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141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141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141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141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141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141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141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141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141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141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141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141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141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141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141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141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141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141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141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141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141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141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141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141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141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141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141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141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141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141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141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141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141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141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141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141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141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141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141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141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141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141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141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141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203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yjl349_anti_R1_2DSBs.sam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yjl349_WT_sgCD_R1_antisense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6302370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libraries_1/yjl349_anti_R1_2DSBs.sam -ref ref_seq/2DSBanti_R1_antisense.fa -o libraries_2/yjl349_WT_sgCD_R1_antisense.tsv --min_length 50 -dsb 50 --quiet</v>
      </c>
    </row>
    <row r="147" spans="1:15" x14ac:dyDescent="0.25">
      <c r="A147" s="3">
        <v>146</v>
      </c>
      <c r="B147" t="s">
        <v>204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5988345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libraries_1/yjl350_anti_R1_2DSBs.sam -ref ref_seq/2DSBanti_R1_antisense.fa -o libraries_2/yjl350_WT_sgCD_R1_antisense.tsv --min_length 50 -dsb 50 --quiet</v>
      </c>
    </row>
    <row r="148" spans="1:15" x14ac:dyDescent="0.25">
      <c r="A148" s="3">
        <v>147</v>
      </c>
      <c r="B148" t="s">
        <v>205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5741048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libraries_1/yjl351_anti_R1_2DSBs.sam -ref ref_seq/2DSBanti_R1_antisense.fa -o libraries_2/yjl351_WT_sgCD_R1_antisense.tsv --min_length 50 -dsb 50 --quiet</v>
      </c>
    </row>
    <row r="149" spans="1:15" x14ac:dyDescent="0.25">
      <c r="A149" s="3">
        <v>148</v>
      </c>
      <c r="B149" t="s">
        <v>206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5405939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libraries_1/yjl352_anti_R1_2DSBs.sam -ref ref_seq/2DSBanti_R1_antisense.fa -o libraries_2/yjl352_WT_sgCD_R1_antisense.tsv --min_length 50 -dsb 50 --quiet</v>
      </c>
    </row>
    <row r="150" spans="1:15" x14ac:dyDescent="0.25">
      <c r="A150" s="3">
        <v>149</v>
      </c>
      <c r="B150" t="s">
        <v>207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4177291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libraries_1/yjl353_anti_R1_2DSBs.sam -ref ref_seq/2DSBanti_R1_splicing.fa -o libraries_2/yjl353_WT_sgCD_R1_splicing.tsv --min_length 50 -dsb 50 --quiet</v>
      </c>
    </row>
    <row r="151" spans="1:15" x14ac:dyDescent="0.25">
      <c r="A151" s="3">
        <v>150</v>
      </c>
      <c r="B151" t="s">
        <v>208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4647120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libraries_1/yjl354_anti_R1_2DSBs.sam -ref ref_seq/2DSBanti_R1_splicing.fa -o libraries_2/yjl354_WT_sgCD_R1_splicing.tsv --min_length 50 -dsb 50 --quiet</v>
      </c>
    </row>
    <row r="152" spans="1:15" x14ac:dyDescent="0.25">
      <c r="A152" s="3">
        <v>151</v>
      </c>
      <c r="B152" t="s">
        <v>209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4405688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libraries_1/yjl355_anti_R1_2DSBs.sam -ref ref_seq/2DSBanti_R1_splicing.fa -o libraries_2/yjl355_WT_sgCD_R1_splicing.tsv --min_length 50 -dsb 50 --quiet</v>
      </c>
    </row>
    <row r="153" spans="1:15" x14ac:dyDescent="0.25">
      <c r="A153" s="3">
        <v>152</v>
      </c>
      <c r="B153" t="s">
        <v>210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5054324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libraries_1/yjl356_anti_R1_2DSBs.sam -ref ref_seq/2DSBanti_R1_splicing.fa -o libraries_2/yjl356_WT_sgCD_R1_splicing.tsv --min_length 50 -dsb 50 --quiet</v>
      </c>
    </row>
    <row r="154" spans="1:15" x14ac:dyDescent="0.25">
      <c r="A154" s="3">
        <v>153</v>
      </c>
      <c r="B154" t="s">
        <v>203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yjl349_anti_R2_2DSBs.sam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yjl349_WT_sgCD_R2_antisense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6161112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libraries_1/yjl349_anti_R2_2DSBs.sam -ref ref_seq/2DSBanti_R2_antisense.fa -o libraries_2/yjl349_WT_sgCD_R2_antisense.tsv --min_length 50 -dsb 47 --quiet</v>
      </c>
    </row>
    <row r="155" spans="1:15" x14ac:dyDescent="0.25">
      <c r="A155" s="3">
        <v>154</v>
      </c>
      <c r="B155" t="s">
        <v>204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5856132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libraries_1/yjl350_anti_R2_2DSBs.sam -ref ref_seq/2DSBanti_R2_antisense.fa -o libraries_2/yjl350_WT_sgCD_R2_antisense.tsv --min_length 50 -dsb 47 --quiet</v>
      </c>
    </row>
    <row r="156" spans="1:15" x14ac:dyDescent="0.25">
      <c r="A156" s="3">
        <v>155</v>
      </c>
      <c r="B156" t="s">
        <v>205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5613583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libraries_1/yjl351_anti_R2_2DSBs.sam -ref ref_seq/2DSBanti_R2_antisense.fa -o libraries_2/yjl351_WT_sgCD_R2_antisense.tsv --min_length 50 -dsb 47 --quiet</v>
      </c>
    </row>
    <row r="157" spans="1:15" x14ac:dyDescent="0.25">
      <c r="A157" s="3">
        <v>156</v>
      </c>
      <c r="B157" t="s">
        <v>206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5281487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libraries_1/yjl352_anti_R2_2DSBs.sam -ref ref_seq/2DSBanti_R2_antisense.fa -o libraries_2/yjl352_WT_sgCD_R2_antisense.tsv --min_length 50 -dsb 47 --quiet</v>
      </c>
    </row>
    <row r="158" spans="1:15" x14ac:dyDescent="0.25">
      <c r="A158" s="3">
        <v>157</v>
      </c>
      <c r="B158" t="s">
        <v>207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4062558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libraries_1/yjl353_anti_R2_2DSBs.sam -ref ref_seq/2DSBanti_R2_splicing.fa -o libraries_2/yjl353_WT_sgCD_R2_splicing.tsv --min_length 50 -dsb 47 --quiet</v>
      </c>
    </row>
    <row r="159" spans="1:15" x14ac:dyDescent="0.25">
      <c r="A159" s="3">
        <v>158</v>
      </c>
      <c r="B159" t="s">
        <v>208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4535123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libraries_1/yjl354_anti_R2_2DSBs.sam -ref ref_seq/2DSBanti_R2_splicing.fa -o libraries_2/yjl354_WT_sgCD_R2_splicing.tsv --min_length 50 -dsb 47 --quiet</v>
      </c>
    </row>
    <row r="160" spans="1:15" x14ac:dyDescent="0.25">
      <c r="A160" s="3">
        <v>159</v>
      </c>
      <c r="B160" t="s">
        <v>209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4280724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libraries_1/yjl355_anti_R2_2DSBs.sam -ref ref_seq/2DSBanti_R2_splicing.fa -o libraries_2/yjl355_WT_sgCD_R2_splicing.tsv --min_length 50 -dsb 47 --quiet</v>
      </c>
    </row>
    <row r="161" spans="1:15" x14ac:dyDescent="0.25">
      <c r="A161" s="3">
        <v>160</v>
      </c>
      <c r="B161" t="s">
        <v>210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4926338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libraries_1/yjl356_anti_R2_2DSBs.sam -ref ref_seq/2DSBanti_R2_splicing.fa -o libraries_2/yjl356_WT_sgCD_R2_splicing.tsv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186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186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186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186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186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186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186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186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186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186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186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186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177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libraries_1/yjl349_anti_R1_2DSBs.sam -ref ref_seq/2DSBanti_R1_antisense.fa -o libraries_2/yjl349_WT_sgCD_R1_antisense.tsv --min_length 50 -dsb 50 --quiet
python 1_process_nhej/filter_nhej.py -sam libraries_1/yjl350_anti_R1_2DSBs.sam -ref ref_seq/2DSBanti_R1_antisense.fa -o libraries_2/yjl350_WT_sgCD_R1_antisense.tsv --min_length 50 -dsb 50 --quiet
python 1_process_nhej/filter_nhej.py -sam libraries_1/yjl351_anti_R1_2DSBs.sam -ref ref_seq/2DSBanti_R1_antisense.fa -o libraries_2/yjl351_WT_sgCD_R1_antisense.tsv --min_length 50 -dsb 50 --quiet
python 1_process_nhej/filter_nhej.py -sam libraries_1/yjl352_anti_R1_2DSBs.sam -ref ref_seq/2DSBanti_R1_antisense.fa -o libraries_2/yjl352_WT_sgCD_R1_antisense.tsv --min_length 50 -dsb 50 --quiet
python 1_process_nhej/filter_nhej.py -sam libraries_1/yjl353_anti_R1_2DSBs.sam -ref ref_seq/2DSBanti_R1_splicing.fa -o libraries_2/yjl353_WT_sgCD_R1_splicing.tsv --min_length 50 -dsb 50 --quiet
python 1_process_nhej/filter_nhej.py -sam libraries_1/yjl354_anti_R1_2DSBs.sam -ref ref_seq/2DSBanti_R1_splicing.fa -o libraries_2/yjl354_WT_sgCD_R1_splicing.tsv --min_length 50 -dsb 50 --quiet
python 1_process_nhej/filter_nhej.py -sam libraries_1/yjl355_anti_R1_2DSBs.sam -ref ref_seq/2DSBanti_R1_splicing.fa -o libraries_2/yjl355_WT_sgCD_R1_splicing.tsv --min_length 50 -dsb 50 --quiet
python 1_process_nhej/filter_nhej.py -sam libraries_1/yjl356_anti_R1_2DSBs.sam -ref ref_seq/2DSBanti_R1_splicing.fa -o libraries_2/yjl356_WT_sgCD_R1_splicing.tsv --min_length 50 -dsb 50 --quiet
python 1_process_nhej/filter_nhej.py -sam libraries_1/yjl349_anti_R2_2DSBs.sam -ref ref_seq/2DSBanti_R2_antisense.fa -o libraries_2/yjl349_WT_sgCD_R2_antisense.tsv --min_length 50 -dsb 47 --quiet
python 1_process_nhej/filter_nhej.py -sam libraries_1/yjl350_anti_R2_2DSBs.sam -ref ref_seq/2DSBanti_R2_antisense.fa -o libraries_2/yjl350_WT_sgCD_R2_antisense.tsv --min_length 50 -dsb 47 --quiet
python 1_process_nhej/filter_nhej.py -sam libraries_1/yjl351_anti_R2_2DSBs.sam -ref ref_seq/2DSBanti_R2_antisense.fa -o libraries_2/yjl351_WT_sgCD_R2_antisense.tsv --min_length 50 -dsb 47 --quiet
python 1_process_nhej/filter_nhej.py -sam libraries_1/yjl352_anti_R2_2DSBs.sam -ref ref_seq/2DSBanti_R2_antisense.fa -o libraries_2/yjl352_WT_sgCD_R2_antisense.tsv --min_length 50 -dsb 47 --quiet
python 1_process_nhej/filter_nhej.py -sam libraries_1/yjl353_anti_R2_2DSBs.sam -ref ref_seq/2DSBanti_R2_splicing.fa -o libraries_2/yjl353_WT_sgCD_R2_splicing.tsv --min_length 50 -dsb 47 --quiet
python 1_process_nhej/filter_nhej.py -sam libraries_1/yjl354_anti_R2_2DSBs.sam -ref ref_seq/2DSBanti_R2_splicing.fa -o libraries_2/yjl354_WT_sgCD_R2_splicing.tsv --min_length 50 -dsb 47 --quiet
python 1_process_nhej/filter_nhej.py -sam libraries_1/yjl355_anti_R2_2DSBs.sam -ref ref_seq/2DSBanti_R2_splicing.fa -o libraries_2/yjl355_WT_sgCD_R2_splicing.tsv --min_length 50 -dsb 47 --quiet
python 1_process_nhej/filter_nhej.py -sam libraries_1/yjl356_anti_R2_2DSBs.sam -ref ref_seq/2DSBanti_R2_splicing.fa -o libraries_2/yjl356_WT_sgCD_R2_splicing.tsv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abSelected="1" topLeftCell="A37" workbookViewId="0">
      <selection activeCell="A58" sqref="A58:A59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yjl349_WT_sgCD_R1_antisense</v>
      </c>
      <c r="L38" t="str" cm="1">
        <f t="array" aca="1" ref="L38" ca="1">OFFSET(table_1[[file_out]:[file_out]], 4 * (table_2_1[[#This Row],[index]:[index]] - 1) + COLUMN() - 11, 0, 1, 1)</f>
        <v>yjl350_WT_sgCD_R1_antisense</v>
      </c>
      <c r="M38" t="str" cm="1">
        <f t="array" aca="1" ref="M38" ca="1">OFFSET(table_1[[file_out]:[file_out]], 4 * (table_2_1[[#This Row],[index]:[index]] - 1) + COLUMN() - 11, 0, 1, 1)</f>
        <v>yjl351_WT_sgCD_R1_antisense</v>
      </c>
      <c r="N38" t="str" cm="1">
        <f t="array" aca="1" ref="N38" ca="1">OFFSET(table_1[[file_out]:[file_out]], 4 * (table_2_1[[#This Row],[index]:[index]] - 1) + COLUMN() - 11, 0, 1, 1)</f>
        <v>yjl352_WT_sgCD_R1_antisense</v>
      </c>
      <c r="O38" cm="1">
        <f t="array" aca="1" ref="O38" ca="1">OFFSET(table_1[[total_reads]:[total_reads]], 4 * (table_2_1[[#This Row],[index]:[index]] - 1) + COLUMN() - 15, 0, 1, 1)</f>
        <v>6302370</v>
      </c>
      <c r="P38" cm="1">
        <f t="array" aca="1" ref="P38" ca="1">OFFSET(table_1[[total_reads]:[total_reads]], 4 * (table_2_1[[#This Row],[index]:[index]] - 1) + COLUMN() - 15, 0, 1, 1)</f>
        <v>5988345</v>
      </c>
      <c r="Q38" cm="1">
        <f t="array" aca="1" ref="Q38" ca="1">OFFSET(table_1[[total_reads]:[total_reads]], 4 * (table_2_1[[#This Row],[index]:[index]] - 1) + COLUMN() - 15, 0, 1, 1)</f>
        <v>5741048</v>
      </c>
      <c r="R38" cm="1">
        <f t="array" aca="1" ref="R38" ca="1">OFFSET(table_1[[total_reads]:[total_reads]], 4 * (table_2_1[[#This Row],[index]:[index]] - 1) + COLUMN() - 15, 0, 1, 1)</f>
        <v>5405939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libraries_2/yjl349_WT_sgCD_R1_antisense.tsv libraries_2/yjl350_WT_sgCD_R1_antisense.tsv libraries_2/yjl351_WT_sgCD_R1_antisense.tsv libraries_2/yjl352_WT_sgCD_R1_antisense.tsv --total_reads 6302370 5988345 5741048 5405939 -o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yjl353_WT_sgCD_R1_splicing</v>
      </c>
      <c r="L39" t="str" cm="1">
        <f t="array" aca="1" ref="L39" ca="1">OFFSET(table_1[[file_out]:[file_out]], 4 * (table_2_1[[#This Row],[index]:[index]] - 1) + COLUMN() - 11, 0, 1, 1)</f>
        <v>yjl354_WT_sgCD_R1_splicing</v>
      </c>
      <c r="M39" t="str" cm="1">
        <f t="array" aca="1" ref="M39" ca="1">OFFSET(table_1[[file_out]:[file_out]], 4 * (table_2_1[[#This Row],[index]:[index]] - 1) + COLUMN() - 11, 0, 1, 1)</f>
        <v>yjl355_WT_sgCD_R1_splicing</v>
      </c>
      <c r="N39" t="str" cm="1">
        <f t="array" aca="1" ref="N39" ca="1">OFFSET(table_1[[file_out]:[file_out]], 4 * (table_2_1[[#This Row],[index]:[index]] - 1) + COLUMN() - 11, 0, 1, 1)</f>
        <v>yjl356_WT_sgCD_R1_splicing</v>
      </c>
      <c r="O39" cm="1">
        <f t="array" aca="1" ref="O39" ca="1">OFFSET(table_1[[total_reads]:[total_reads]], 4 * (table_2_1[[#This Row],[index]:[index]] - 1) + COLUMN() - 15, 0, 1, 1)</f>
        <v>4177291</v>
      </c>
      <c r="P39" cm="1">
        <f t="array" aca="1" ref="P39" ca="1">OFFSET(table_1[[total_reads]:[total_reads]], 4 * (table_2_1[[#This Row],[index]:[index]] - 1) + COLUMN() - 15, 0, 1, 1)</f>
        <v>4647120</v>
      </c>
      <c r="Q39" cm="1">
        <f t="array" aca="1" ref="Q39" ca="1">OFFSET(table_1[[total_reads]:[total_reads]], 4 * (table_2_1[[#This Row],[index]:[index]] - 1) + COLUMN() - 15, 0, 1, 1)</f>
        <v>4405688</v>
      </c>
      <c r="R39" cm="1">
        <f t="array" aca="1" ref="R39" ca="1">OFFSET(table_1[[total_reads]:[total_reads]], 4 * (table_2_1[[#This Row],[index]:[index]] - 1) + COLUMN() - 15, 0, 1, 1)</f>
        <v>5054324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libraries_2/yjl353_WT_sgCD_R1_splicing.tsv libraries_2/yjl354_WT_sgCD_R1_splicing.tsv libraries_2/yjl355_WT_sgCD_R1_splicing.tsv libraries_2/yjl356_WT_sgCD_R1_splicing.tsv --total_reads 4177291 4647120 4405688 5054324 -o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yjl349_WT_sgCD_R2_antisense</v>
      </c>
      <c r="L40" t="str" cm="1">
        <f t="array" aca="1" ref="L40" ca="1">OFFSET(table_1[[file_out]:[file_out]], 4 * (table_2_1[[#This Row],[index]:[index]] - 1) + COLUMN() - 11, 0, 1, 1)</f>
        <v>yjl350_WT_sgCD_R2_antisense</v>
      </c>
      <c r="M40" t="str" cm="1">
        <f t="array" aca="1" ref="M40" ca="1">OFFSET(table_1[[file_out]:[file_out]], 4 * (table_2_1[[#This Row],[index]:[index]] - 1) + COLUMN() - 11, 0, 1, 1)</f>
        <v>yjl351_WT_sgCD_R2_antisense</v>
      </c>
      <c r="N40" t="str" cm="1">
        <f t="array" aca="1" ref="N40" ca="1">OFFSET(table_1[[file_out]:[file_out]], 4 * (table_2_1[[#This Row],[index]:[index]] - 1) + COLUMN() - 11, 0, 1, 1)</f>
        <v>yjl352_WT_sgCD_R2_antisense</v>
      </c>
      <c r="O40" cm="1">
        <f t="array" aca="1" ref="O40" ca="1">OFFSET(table_1[[total_reads]:[total_reads]], 4 * (table_2_1[[#This Row],[index]:[index]] - 1) + COLUMN() - 15, 0, 1, 1)</f>
        <v>6161112</v>
      </c>
      <c r="P40" cm="1">
        <f t="array" aca="1" ref="P40" ca="1">OFFSET(table_1[[total_reads]:[total_reads]], 4 * (table_2_1[[#This Row],[index]:[index]] - 1) + COLUMN() - 15, 0, 1, 1)</f>
        <v>5856132</v>
      </c>
      <c r="Q40" cm="1">
        <f t="array" aca="1" ref="Q40" ca="1">OFFSET(table_1[[total_reads]:[total_reads]], 4 * (table_2_1[[#This Row],[index]:[index]] - 1) + COLUMN() - 15, 0, 1, 1)</f>
        <v>5613583</v>
      </c>
      <c r="R40" cm="1">
        <f t="array" aca="1" ref="R40" ca="1">OFFSET(table_1[[total_reads]:[total_reads]], 4 * (table_2_1[[#This Row],[index]:[index]] - 1) + COLUMN() - 15, 0, 1, 1)</f>
        <v>5281487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libraries_2/yjl349_WT_sgCD_R2_antisense.tsv libraries_2/yjl350_WT_sgCD_R2_antisense.tsv libraries_2/yjl351_WT_sgCD_R2_antisense.tsv libraries_2/yjl352_WT_sgCD_R2_antisense.tsv --total_reads 6161112 5856132 5613583 5281487 -o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yjl353_WT_sgCD_R2_splicing</v>
      </c>
      <c r="L41" t="str" cm="1">
        <f t="array" aca="1" ref="L41" ca="1">OFFSET(table_1[[file_out]:[file_out]], 4 * (table_2_1[[#This Row],[index]:[index]] - 1) + COLUMN() - 11, 0, 1, 1)</f>
        <v>yjl354_WT_sgCD_R2_splicing</v>
      </c>
      <c r="M41" t="str" cm="1">
        <f t="array" aca="1" ref="M41" ca="1">OFFSET(table_1[[file_out]:[file_out]], 4 * (table_2_1[[#This Row],[index]:[index]] - 1) + COLUMN() - 11, 0, 1, 1)</f>
        <v>yjl355_WT_sgCD_R2_splicing</v>
      </c>
      <c r="N41" t="str" cm="1">
        <f t="array" aca="1" ref="N41" ca="1">OFFSET(table_1[[file_out]:[file_out]], 4 * (table_2_1[[#This Row],[index]:[index]] - 1) + COLUMN() - 11, 0, 1, 1)</f>
        <v>yjl356_WT_sgCD_R2_splicing</v>
      </c>
      <c r="O41" cm="1">
        <f t="array" aca="1" ref="O41" ca="1">OFFSET(table_1[[total_reads]:[total_reads]], 4 * (table_2_1[[#This Row],[index]:[index]] - 1) + COLUMN() - 15, 0, 1, 1)</f>
        <v>4062558</v>
      </c>
      <c r="P41" cm="1">
        <f t="array" aca="1" ref="P41" ca="1">OFFSET(table_1[[total_reads]:[total_reads]], 4 * (table_2_1[[#This Row],[index]:[index]] - 1) + COLUMN() - 15, 0, 1, 1)</f>
        <v>4535123</v>
      </c>
      <c r="Q41" cm="1">
        <f t="array" aca="1" ref="Q41" ca="1">OFFSET(table_1[[total_reads]:[total_reads]], 4 * (table_2_1[[#This Row],[index]:[index]] - 1) + COLUMN() - 15, 0, 1, 1)</f>
        <v>4280724</v>
      </c>
      <c r="R41" cm="1">
        <f t="array" aca="1" ref="R41" ca="1">OFFSET(table_1[[total_reads]:[total_reads]], 4 * (table_2_1[[#This Row],[index]:[index]] - 1) + COLUMN() - 15, 0, 1, 1)</f>
        <v>4926338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libraries_2/yjl353_WT_sgCD_R2_splicing.tsv libraries_2/yjl354_WT_sgCD_R2_splicing.tsv libraries_2/yjl355_WT_sgCD_R2_splicing.tsv libraries_2/yjl356_WT_sgCD_R2_splicing.tsv --total_reads 4062558 4535123 4280724 4926338 -o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A58" s="1" t="s">
        <v>177</v>
      </c>
    </row>
    <row r="59" spans="1:13" x14ac:dyDescent="0.25">
      <c r="A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libraries_2/yjl349_WT_sgCD_R1_antisense.tsv libraries_2/yjl350_WT_sgCD_R1_antisense.tsv libraries_2/yjl351_WT_sgCD_R1_antisense.tsv libraries_2/yjl352_WT_sgCD_R1_antisense.tsv --total_reads 6302370 5988345 5741048 5405939 -o libraries_3/WT_sgCD_R1_antisense.tsv --quiet 
python 1_process_nhej/combine_repeats.py -i libraries_2/yjl353_WT_sgCD_R1_splicing.tsv libraries_2/yjl354_WT_sgCD_R1_splicing.tsv libraries_2/yjl355_WT_sgCD_R1_splicing.tsv libraries_2/yjl356_WT_sgCD_R1_splicing.tsv --total_reads 4177291 4647120 4405688 5054324 -o libraries_3/WT_sgCD_R1_splicing.tsv --quiet 
python 1_process_nhej/combine_repeats.py -i libraries_2/yjl349_WT_sgCD_R2_antisense.tsv libraries_2/yjl350_WT_sgCD_R2_antisense.tsv libraries_2/yjl351_WT_sgCD_R2_antisense.tsv libraries_2/yjl352_WT_sgCD_R2_antisense.tsv --total_reads 6161112 5856132 5613583 5281487 -o libraries_3/WT_sgCD_R2_antisense.tsv --quiet 
python 1_process_nhej/combine_repeats.py -i libraries_2/yjl353_WT_sgCD_R2_splicing.tsv libraries_2/yjl354_WT_sgCD_R2_splicing.tsv libraries_2/yjl355_WT_sgCD_R2_splicing.tsv libraries_2/yjl356_WT_sgCD_R2_splicing.tsv --total_reads 4062558 4535123 4280724 4926338 -o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0" workbookViewId="0">
      <selection activeCell="C44" sqref="C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184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50 --dsb_type 2a --strand R1 --hguide CD --cell WT --treatment antisense --subst_type without --control none
python 2_graph_processing/make_main_data.py -i libraries_3/WT_sgCD_R1_splicing.tsv -o libraries_4/WT_sgCD_R1_splicing -ref ref_seq/2DSBanti_R1_splicing.fa -dsb 50 --dsb_type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185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184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185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187</v>
      </c>
      <c r="N1" s="1" t="s">
        <v>188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4" spans="1:15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5" spans="1:15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6" spans="1:15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7" spans="1:15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8" spans="1:15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 xml:space="preserve"> -rp </v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libraries_4/WT_sgAB_R2_sense -o plots/histogram_3d/ -rp  -lt relative</v>
      </c>
    </row>
    <row r="9" spans="1:15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 xml:space="preserve"> -rp </v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libraries_4/WT_sgAB_R2_branch -o plots/histogram_3d/ -rp  -lt relative</v>
      </c>
    </row>
    <row r="10" spans="1:15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 xml:space="preserve"> -rp </v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libraries_4/WT_sgAB_R2_cmv -o plots/histogram_3d/ -rp  -lt relative</v>
      </c>
    </row>
    <row r="11" spans="1:15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 xml:space="preserve"> -rp </v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libraries_4/KO_sgAB_R2_sense -o plots/histogram_3d/ -rp  -lt relative</v>
      </c>
    </row>
    <row r="12" spans="1:15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 xml:space="preserve"> -rp </v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libraries_4/KO_sgAB_R2_branch -o plots/histogram_3d/ -rp  -lt relative</v>
      </c>
    </row>
    <row r="13" spans="1:15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 xml:space="preserve"> -rp </v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libraries_4/KO_sgAB_R2_cmv -o plots/histogram_3d/ -rp  -lt relative</v>
      </c>
    </row>
    <row r="14" spans="1:15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5" spans="1:15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6" spans="1:15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17" spans="1:15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18" spans="1:15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19" spans="1:15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20" spans="1:15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 xml:space="preserve"> -rp </v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1" spans="1:15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 xml:space="preserve"> -rp </v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2" spans="1:15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3" spans="1:15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24" spans="1:15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25" spans="1:15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26" spans="1:15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IF(table_5_1[[#This Row],[control]]="30bpDown", "absolute", "relative")</f>
        <v>absolute</v>
      </c>
      <c r="N26" t="str">
        <f ca="1">IF(table_5_1[[#This Row],[strand]]="R2", " -rp ", "")</f>
        <v/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libraries_4/WT_sgA_R1_sense_30bpDown -o plots/histogram_3d/ -lt absolute</v>
      </c>
    </row>
    <row r="27" spans="1:15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IF(table_5_1[[#This Row],[control]]="30bpDown", "absolute", "relative")</f>
        <v>absolute</v>
      </c>
      <c r="N27" t="str">
        <f ca="1">IF(table_5_1[[#This Row],[strand]]="R2", " -rp ", "")</f>
        <v/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libraries_4/WT_sgA_R1_branch_30bpDown -o plots/histogram_3d/ -lt absolute</v>
      </c>
    </row>
    <row r="28" spans="1:15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IF(table_5_1[[#This Row],[control]]="30bpDown", "absolute", "relative")</f>
        <v>absolute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libraries_4/WT_sgA_R1_cmv_30bpDown -o plots/histogram_3d/ -lt absolute</v>
      </c>
    </row>
    <row r="29" spans="1:15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absolute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libraries_4/KO_sgA_R1_sense_30bpDown -o plots/histogram_3d/ -lt absolute</v>
      </c>
    </row>
    <row r="30" spans="1:15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IF(table_5_1[[#This Row],[control]]="30bpDown", "absolute", "relative")</f>
        <v>absolute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libraries_4/KO_sgA_R1_branch_30bpDown -o plots/histogram_3d/ -lt absolute</v>
      </c>
    </row>
    <row r="31" spans="1:15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IF(table_5_1[[#This Row],[control]]="30bpDown", "absolute", "relative")</f>
        <v>absolute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libraries_4/KO_sgA_R1_cmv_30bpDown -o plots/histogram_3d/ -lt absolute</v>
      </c>
    </row>
    <row r="32" spans="1:15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IF(table_5_1[[#This Row],[control]]="30bpDown", "absolute", "relative")</f>
        <v>absolute</v>
      </c>
      <c r="N32" t="str">
        <f ca="1">IF(table_5_1[[#This Row],[strand]]="R2", " -rp ", "")</f>
        <v xml:space="preserve"> -rp </v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libraries_4/WT_sgB_R2_sense_30bpDown -o plots/histogram_3d/ -rp  -lt absolute</v>
      </c>
    </row>
    <row r="33" spans="1:15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IF(table_5_1[[#This Row],[control]]="30bpDown", "absolute", "relative")</f>
        <v>absolute</v>
      </c>
      <c r="N33" t="str">
        <f ca="1">IF(table_5_1[[#This Row],[strand]]="R2", " -rp ", "")</f>
        <v xml:space="preserve"> -rp </v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libraries_4/WT_sgB_R2_branch_30bpDown -o plots/histogram_3d/ -rp  -lt absolute</v>
      </c>
    </row>
    <row r="34" spans="1:15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absolute</v>
      </c>
      <c r="N34" t="str">
        <f ca="1">IF(table_5_1[[#This Row],[strand]]="R2", " -rp ", "")</f>
        <v xml:space="preserve"> -rp </v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libraries_4/WT_sgB_R2_cmv_30bpDown -o plots/histogram_3d/ -rp  -lt absolute</v>
      </c>
    </row>
    <row r="35" spans="1:15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absolute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libraries_4/KO_sgB_R2_sense_30bpDown -o plots/histogram_3d/ -rp  -lt absolute</v>
      </c>
    </row>
    <row r="36" spans="1:15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IF(table_5_1[[#This Row],[control]]="30bpDown", "absolute", "relative")</f>
        <v>absolute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libraries_4/KO_sgB_R2_branch_30bpDown -o plots/histogram_3d/ -rp  -lt absolute</v>
      </c>
    </row>
    <row r="37" spans="1:15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IF(table_5_1[[#This Row],[control]]="30bpDown", "absolute", "relative")</f>
        <v>absolute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libraries_4/KO_sgB_R2_cmv_30bpDown -o plots/histogram_3d/ -rp  -lt absolute</v>
      </c>
    </row>
    <row r="38" spans="1:15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/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39" spans="1:15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/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libraries_4/WT_sgCD_R1_splicing -o plots/histogram_3d/ -lt relative</v>
      </c>
    </row>
    <row r="40" spans="1:15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libraries_4/WT_sgCD_R2_antisense -o plots/histogram_3d/ -rp  -lt relative</v>
      </c>
    </row>
    <row r="41" spans="1:15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 xml:space="preserve"> -rp </v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libraries_4/WT_sgCD_R2_splicing -o plots/histogram_3d/ -rp 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187</v>
      </c>
      <c r="N43" t="s">
        <v>188</v>
      </c>
      <c r="O43" t="s">
        <v>168</v>
      </c>
    </row>
    <row r="44" spans="1:15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libraries_4/WT_sgA_R1_sense_nodsb -o plots/histogram_3d/ -lt relative</v>
      </c>
    </row>
    <row r="45" spans="1:15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/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libraries_4/WT_sgA_R1_branch_nodsb -o plots/histogram_3d/ -lt relative</v>
      </c>
    </row>
    <row r="46" spans="1:15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libraries_4/WT_sgA_R1_cmv_nodsb -o plots/histogram_3d/ -lt relative</v>
      </c>
    </row>
    <row r="47" spans="1:15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/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libraries_4/KO_sgA_R1_sense_nodsb -o plots/histogram_3d/ -lt relative</v>
      </c>
    </row>
    <row r="48" spans="1:15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libraries_4/KO_sgA_R1_branch_nodsb -o plots/histogram_3d/ -lt relative</v>
      </c>
    </row>
    <row r="49" spans="1:15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/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libraries_4/KO_sgA_R1_cmv_nodsb -o plots/histogram_3d/ -lt relative</v>
      </c>
    </row>
    <row r="50" spans="1:15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 xml:space="preserve"> -rp </v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libraries_4/WT_sgB_R2_sense_nodsb -o plots/histogram_3d/ -rp  -lt relative</v>
      </c>
    </row>
    <row r="51" spans="1:15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libraries_4/WT_sgB_R2_branch_nodsb -o plots/histogram_3d/ -rp  -lt relative</v>
      </c>
    </row>
    <row r="52" spans="1:15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 xml:space="preserve"> -rp </v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libraries_4/WT_sgB_R2_cmv_nodsb -o plots/histogram_3d/ -rp  -lt relative</v>
      </c>
    </row>
    <row r="53" spans="1:15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libraries_4/KO_sgB_R2_sense_nodsb -o plots/histogram_3d/ -rp  -lt relative</v>
      </c>
    </row>
    <row r="54" spans="1:15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 xml:space="preserve"> -rp </v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libraries_4/KO_sgB_R2_branch_nodsb -o plots/histogram_3d/ -rp  -lt relative</v>
      </c>
    </row>
    <row r="55" spans="1:15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libraries_4/KO_sgB_R2_cmv_nodsb -o plots/histogram_3d/ -rp  -lt relative</v>
      </c>
    </row>
    <row r="57" spans="1:15" x14ac:dyDescent="0.25">
      <c r="A57" s="1" t="s">
        <v>177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libraries_4/WT_sgAB_R2_sense -o plots/histogram_3d/ -rp  -lt relative
python 2_graph_processing/make_histogram_3d.py -i libraries_4/WT_sgAB_R2_branch -o plots/histogram_3d/ -rp  -lt relative
python 2_graph_processing/make_histogram_3d.py -i libraries_4/WT_sgAB_R2_cmv -o plots/histogram_3d/ -rp  -lt relative
python 2_graph_processing/make_histogram_3d.py -i libraries_4/KO_sgAB_R2_sense -o plots/histogram_3d/ -rp  -lt relative
python 2_graph_processing/make_histogram_3d.py -i libraries_4/KO_sgAB_R2_branch -o plots/histogram_3d/ -rp  -lt relative
python 2_graph_processing/make_histogram_3d.py -i libraries_4/KO_sgAB_R2_cmv -o plots/histogram_3d/ -rp 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libraries_4/WT_sgA_R1_sense_30bpDown -o plots/histogram_3d/ -lt absolute
python 2_graph_processing/make_histogram_3d.py -i libraries_4/WT_sgA_R1_branch_30bpDown -o plots/histogram_3d/ -lt absolute
python 2_graph_processing/make_histogram_3d.py -i libraries_4/WT_sgA_R1_cmv_30bpDown -o plots/histogram_3d/ -lt absolute
python 2_graph_processing/make_histogram_3d.py -i libraries_4/KO_sgA_R1_sense_30bpDown -o plots/histogram_3d/ -lt absolute
python 2_graph_processing/make_histogram_3d.py -i libraries_4/KO_sgA_R1_branch_30bpDown -o plots/histogram_3d/ -lt absolute
python 2_graph_processing/make_histogram_3d.py -i libraries_4/KO_sgA_R1_cmv_30bpDown -o plots/histogram_3d/ -lt absolute
python 2_graph_processing/make_histogram_3d.py -i libraries_4/WT_sgB_R2_sense_30bpDown -o plots/histogram_3d/ -rp  -lt absolute
python 2_graph_processing/make_histogram_3d.py -i libraries_4/WT_sgB_R2_branch_30bpDown -o plots/histogram_3d/ -rp  -lt absolute
python 2_graph_processing/make_histogram_3d.py -i libraries_4/WT_sgB_R2_cmv_30bpDown -o plots/histogram_3d/ -rp  -lt absolute
python 2_graph_processing/make_histogram_3d.py -i libraries_4/KO_sgB_R2_sense_30bpDown -o plots/histogram_3d/ -rp  -lt absolute
python 2_graph_processing/make_histogram_3d.py -i libraries_4/KO_sgB_R2_branch_30bpDown -o plots/histogram_3d/ -rp  -lt absolute
python 2_graph_processing/make_histogram_3d.py -i libraries_4/KO_sgB_R2_cmv_30bpDown -o plots/histogram_3d/ -rp  -lt absolute
python 2_graph_processing/make_histogram_3d.py -i libraries_4/WT_sgCD_R1_antisense -o plots/histogram_3d/ -lt relative
python 2_graph_processing/make_histogram_3d.py -i libraries_4/WT_sgCD_R1_splicing -o plots/histogram_3d/ -lt relative
python 2_graph_processing/make_histogram_3d.py -i libraries_4/WT_sgCD_R2_antisense -o plots/histogram_3d/ -rp  -lt relative
python 2_graph_processing/make_histogram_3d.py -i libraries_4/WT_sgCD_R2_splicing -o plots/histogram_3d/ -rp  -lt relative
python 2_graph_processing/make_histogram_3d.py -i libraries_4/WT_sgA_R1_sense_nodsb -o plots/histogram_3d/ -lt relative
python 2_graph_processing/make_histogram_3d.py -i libraries_4/WT_sgA_R1_branch_nodsb -o plots/histogram_3d/ -lt relative
python 2_graph_processing/make_histogram_3d.py -i libraries_4/WT_sgA_R1_cmv_nodsb -o plots/histogram_3d/ -lt relative
python 2_graph_processing/make_histogram_3d.py -i libraries_4/KO_sgA_R1_sense_nodsb -o plots/histogram_3d/ -lt relative
python 2_graph_processing/make_histogram_3d.py -i libraries_4/KO_sgA_R1_branch_nodsb -o plots/histogram_3d/ -lt relative
python 2_graph_processing/make_histogram_3d.py -i libraries_4/KO_sgA_R1_cmv_nodsb -o plots/histogram_3d/ -lt relative
python 2_graph_processing/make_histogram_3d.py -i libraries_4/WT_sgB_R2_sense_nodsb -o plots/histogram_3d/ -rp  -lt relative
python 2_graph_processing/make_histogram_3d.py -i libraries_4/WT_sgB_R2_branch_nodsb -o plots/histogram_3d/ -rp  -lt relative
python 2_graph_processing/make_histogram_3d.py -i libraries_4/WT_sgB_R2_cmv_nodsb -o plots/histogram_3d/ -rp  -lt relative
python 2_graph_processing/make_histogram_3d.py -i libraries_4/KO_sgB_R2_sense_nodsb -o plots/histogram_3d/ -rp  -lt relative
python 2_graph_processing/make_histogram_3d.py -i libraries_4/KO_sgB_R2_branch_nodsb -o plots/histogram_3d/ -rp  -lt relative
python 2_graph_processing/make_histogram_3d.py -i libraries_4/KO_sgB_R2_cmv_nodsb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181</v>
      </c>
    </row>
    <row r="3" spans="1:22" x14ac:dyDescent="0.25">
      <c r="A3" s="1" t="s">
        <v>112</v>
      </c>
      <c r="B3" s="1" t="s">
        <v>87</v>
      </c>
      <c r="C3" s="1" t="s">
        <v>178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178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177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AB67"/>
  <sheetViews>
    <sheetView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28" x14ac:dyDescent="0.25">
      <c r="A1" s="1" t="s">
        <v>174</v>
      </c>
      <c r="B1" t="b">
        <v>1</v>
      </c>
      <c r="C1" s="1" t="s">
        <v>175</v>
      </c>
      <c r="D1" t="s">
        <v>202</v>
      </c>
      <c r="E1" s="1" t="s">
        <v>176</v>
      </c>
      <c r="F1" t="str">
        <f>IF(var_7_common_layout, var_6_layout, "universal")</f>
        <v>universal</v>
      </c>
      <c r="G1" s="1" t="s">
        <v>179</v>
      </c>
      <c r="H1">
        <v>2400</v>
      </c>
      <c r="I1" s="1" t="s">
        <v>180</v>
      </c>
      <c r="J1">
        <v>1800</v>
      </c>
    </row>
    <row r="2" spans="1:2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178</v>
      </c>
      <c r="O2" s="1" t="s">
        <v>189</v>
      </c>
      <c r="P2" s="1" t="s">
        <v>190</v>
      </c>
      <c r="Q2" s="1" t="s">
        <v>191</v>
      </c>
      <c r="R2" s="1" t="s">
        <v>192</v>
      </c>
      <c r="S2" s="1" t="s">
        <v>182</v>
      </c>
      <c r="T2" s="1" t="s">
        <v>194</v>
      </c>
      <c r="U2" s="1" t="s">
        <v>195</v>
      </c>
      <c r="V2" s="1" t="s">
        <v>193</v>
      </c>
      <c r="W2" s="1" t="s">
        <v>196</v>
      </c>
      <c r="X2" s="1" t="s">
        <v>197</v>
      </c>
      <c r="Y2" s="1" t="s">
        <v>198</v>
      </c>
      <c r="Z2" s="1" t="s">
        <v>139</v>
      </c>
      <c r="AA2" s="1" t="s">
        <v>199</v>
      </c>
      <c r="AB2" s="1" t="s">
        <v>168</v>
      </c>
    </row>
    <row r="3" spans="1:2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3" t="b">
        <v>1</v>
      </c>
      <c r="V3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3" t="str">
        <f>_xlfn.CONCAT(graphs, "/", var_7_layout, "/", table_7_1[[#This Row],[format]], "/", var_7_ext)</f>
        <v>plots/graphs/universal/individual/html</v>
      </c>
      <c r="AA3" t="s">
        <v>200</v>
      </c>
      <c r="AB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4" spans="1:2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4" t="b">
        <v>0</v>
      </c>
      <c r="V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4" t="str">
        <f>_xlfn.CONCAT(graphs, "/", var_7_layout, "/", table_7_1[[#This Row],[format]], "/", var_7_ext)</f>
        <v>plots/graphs/universal/individual/html</v>
      </c>
      <c r="AA4" t="s">
        <v>200</v>
      </c>
      <c r="AB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" spans="1:2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5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5" t="b">
        <v>0</v>
      </c>
      <c r="V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5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5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5" t="str">
        <f>_xlfn.CONCAT(graphs, "/", var_7_layout, "/", table_7_1[[#This Row],[format]], "/", var_7_ext)</f>
        <v>plots/graphs/universal/individual/html</v>
      </c>
      <c r="AA5" t="s">
        <v>200</v>
      </c>
      <c r="AB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6" spans="1:2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6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6" t="b">
        <v>1</v>
      </c>
      <c r="V6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6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6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6" t="str">
        <f>_xlfn.CONCAT(graphs, "/", var_7_layout, "/", table_7_1[[#This Row],[format]], "/", var_7_ext)</f>
        <v>plots/graphs/universal/individual/html</v>
      </c>
      <c r="AA6" t="s">
        <v>200</v>
      </c>
      <c r="AB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7" spans="1:2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7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7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7" t="b">
        <v>0</v>
      </c>
      <c r="V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7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7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7" t="str">
        <f>_xlfn.CONCAT(graphs, "/", var_7_layout, "/", table_7_1[[#This Row],[format]], "/", var_7_ext)</f>
        <v>plots/graphs/universal/individual/html</v>
      </c>
      <c r="AA7" t="s">
        <v>200</v>
      </c>
      <c r="AB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8" spans="1:2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8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8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8" t="b">
        <v>0</v>
      </c>
      <c r="V8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8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8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8" t="str">
        <f>_xlfn.CONCAT(graphs, "/", var_7_layout, "/", table_7_1[[#This Row],[format]], "/", var_7_ext)</f>
        <v>plots/graphs/universal/individual/html</v>
      </c>
      <c r="AA8" t="s">
        <v>200</v>
      </c>
      <c r="AB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9" spans="1:2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9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9" t="b">
        <v>0</v>
      </c>
      <c r="V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9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9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9" t="str">
        <f>_xlfn.CONCAT(graphs, "/", var_7_layout, "/", table_7_1[[#This Row],[format]], "/", var_7_ext)</f>
        <v>plots/graphs/universal/individual/html</v>
      </c>
      <c r="AA9" t="s">
        <v>200</v>
      </c>
      <c r="AB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0" spans="1:2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0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0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0" t="b">
        <v>0</v>
      </c>
      <c r="V1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0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0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0" t="str">
        <f>_xlfn.CONCAT(graphs, "/", var_7_layout, "/", table_7_1[[#This Row],[format]], "/", var_7_ext)</f>
        <v>plots/graphs/universal/individual/html</v>
      </c>
      <c r="AA10" t="s">
        <v>200</v>
      </c>
      <c r="AB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1" spans="1:2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1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1" t="b">
        <v>0</v>
      </c>
      <c r="V1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1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1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1" t="str">
        <f>_xlfn.CONCAT(graphs, "/", var_7_layout, "/", table_7_1[[#This Row],[format]], "/", var_7_ext)</f>
        <v>plots/graphs/universal/individual/html</v>
      </c>
      <c r="AA11" t="s">
        <v>200</v>
      </c>
      <c r="AB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2" spans="1:2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2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2" t="b">
        <v>0</v>
      </c>
      <c r="V1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2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2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2" t="str">
        <f>_xlfn.CONCAT(graphs, "/", var_7_layout, "/", table_7_1[[#This Row],[format]], "/", var_7_ext)</f>
        <v>plots/graphs/universal/individual/html</v>
      </c>
      <c r="AA12" t="s">
        <v>200</v>
      </c>
      <c r="AB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3" spans="1:2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3" t="b">
        <v>0</v>
      </c>
      <c r="V1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3" t="str">
        <f>_xlfn.CONCAT(graphs, "/", var_7_layout, "/", table_7_1[[#This Row],[format]], "/", var_7_ext)</f>
        <v>plots/graphs/universal/individual/html</v>
      </c>
      <c r="AA13" t="s">
        <v>200</v>
      </c>
      <c r="AB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4" spans="1:2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4" t="b">
        <v>0</v>
      </c>
      <c r="V1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4" t="str">
        <f>_xlfn.CONCAT(graphs, "/", var_7_layout, "/", table_7_1[[#This Row],[format]], "/", var_7_ext)</f>
        <v>plots/graphs/universal/individual/html</v>
      </c>
      <c r="AA14" t="s">
        <v>200</v>
      </c>
      <c r="AB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5" spans="1:2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5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5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5" t="b">
        <v>1</v>
      </c>
      <c r="V15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5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5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5" t="str">
        <f>_xlfn.CONCAT(graphs, "/", var_7_layout, "/", table_7_1[[#This Row],[format]], "/", var_7_ext)</f>
        <v>plots/graphs/universal/individual/html</v>
      </c>
      <c r="AA15" t="s">
        <v>200</v>
      </c>
      <c r="AB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6" spans="1:2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6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6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6" t="b">
        <v>0</v>
      </c>
      <c r="V1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6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6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6" t="str">
        <f>_xlfn.CONCAT(graphs, "/", var_7_layout, "/", table_7_1[[#This Row],[format]], "/", var_7_ext)</f>
        <v>plots/graphs/universal/individual/html</v>
      </c>
      <c r="AA16" t="s">
        <v>200</v>
      </c>
      <c r="AB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7" spans="1:2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7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7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7" t="b">
        <v>0</v>
      </c>
      <c r="V1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7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7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7" t="str">
        <f>_xlfn.CONCAT(graphs, "/", var_7_layout, "/", table_7_1[[#This Row],[format]], "/", var_7_ext)</f>
        <v>plots/graphs/universal/individual/html</v>
      </c>
      <c r="AA17" t="s">
        <v>200</v>
      </c>
      <c r="AB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8" spans="1:2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8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8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8" t="b">
        <v>1</v>
      </c>
      <c r="V18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8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8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8" t="str">
        <f>_xlfn.CONCAT(graphs, "/", var_7_layout, "/", table_7_1[[#This Row],[format]], "/", var_7_ext)</f>
        <v>plots/graphs/universal/individual/html</v>
      </c>
      <c r="AA18" t="s">
        <v>200</v>
      </c>
      <c r="AB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9" spans="1:2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9" t="b">
        <v>0</v>
      </c>
      <c r="V1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9" t="str">
        <f>_xlfn.CONCAT(graphs, "/", var_7_layout, "/", table_7_1[[#This Row],[format]], "/", var_7_ext)</f>
        <v>plots/graphs/universal/individual/html</v>
      </c>
      <c r="AA19" t="s">
        <v>200</v>
      </c>
      <c r="AB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0" spans="1:2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0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0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0" t="b">
        <v>0</v>
      </c>
      <c r="V2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0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0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0" t="str">
        <f>_xlfn.CONCAT(graphs, "/", var_7_layout, "/", table_7_1[[#This Row],[format]], "/", var_7_ext)</f>
        <v>plots/graphs/universal/individual/html</v>
      </c>
      <c r="AA20" t="s">
        <v>200</v>
      </c>
      <c r="AB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1" spans="1:2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1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1" t="b">
        <v>0</v>
      </c>
      <c r="V2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1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1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1" t="str">
        <f>_xlfn.CONCAT(graphs, "/", var_7_layout, "/", table_7_1[[#This Row],[format]], "/", var_7_ext)</f>
        <v>plots/graphs/universal/individual/html</v>
      </c>
      <c r="AA21" t="s">
        <v>200</v>
      </c>
      <c r="AB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2" spans="1:2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2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2" t="b">
        <v>0</v>
      </c>
      <c r="V2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2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2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2" t="str">
        <f>_xlfn.CONCAT(graphs, "/", var_7_layout, "/", table_7_1[[#This Row],[format]], "/", var_7_ext)</f>
        <v>plots/graphs/universal/individual/html</v>
      </c>
      <c r="AA22" t="s">
        <v>200</v>
      </c>
      <c r="AB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3" spans="1:2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3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3" t="b">
        <v>0</v>
      </c>
      <c r="V2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3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3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3" t="str">
        <f>_xlfn.CONCAT(graphs, "/", var_7_layout, "/", table_7_1[[#This Row],[format]], "/", var_7_ext)</f>
        <v>plots/graphs/universal/individual/html</v>
      </c>
      <c r="AA23" t="s">
        <v>200</v>
      </c>
      <c r="AB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4" spans="1:2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4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4" t="b">
        <v>0</v>
      </c>
      <c r="V2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4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4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4" t="str">
        <f>_xlfn.CONCAT(graphs, "/", var_7_layout, "/", table_7_1[[#This Row],[format]], "/", var_7_ext)</f>
        <v>plots/graphs/universal/individual/html</v>
      </c>
      <c r="AA24" t="s">
        <v>200</v>
      </c>
      <c r="AB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5" spans="1:2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5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5" t="b">
        <v>0</v>
      </c>
      <c r="V2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5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5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5" t="str">
        <f>_xlfn.CONCAT(graphs, "/", var_7_layout, "/", table_7_1[[#This Row],[format]], "/", var_7_ext)</f>
        <v>plots/graphs/universal/individual/html</v>
      </c>
      <c r="AA25" t="s">
        <v>200</v>
      </c>
      <c r="AB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6" spans="1:2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6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6" t="b">
        <v>0</v>
      </c>
      <c r="V2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6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6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6" t="str">
        <f>_xlfn.CONCAT(graphs, "/", var_7_layout, "/", table_7_1[[#This Row],[format]], "/", var_7_ext)</f>
        <v>plots/graphs/universal/individual/html</v>
      </c>
      <c r="AA26" t="s">
        <v>200</v>
      </c>
      <c r="AB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7" spans="1:2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7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7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7" s="9" t="b">
        <v>0</v>
      </c>
      <c r="V2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7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7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7" s="9" t="str">
        <f>_xlfn.CONCAT(graphs, "/", var_7_layout, "/", table_7_1[[#This Row],[format]], "/", var_7_ext)</f>
        <v>plots/graphs/universal/individual/html</v>
      </c>
      <c r="AA27" s="9" t="s">
        <v>200</v>
      </c>
      <c r="AB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8" spans="1:2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8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8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8" s="9" t="b">
        <v>0</v>
      </c>
      <c r="V2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8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8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8" s="9" t="str">
        <f>_xlfn.CONCAT(graphs, "/", var_7_layout, "/", table_7_1[[#This Row],[format]], "/", var_7_ext)</f>
        <v>plots/graphs/universal/individual/html</v>
      </c>
      <c r="AA28" s="9" t="s">
        <v>200</v>
      </c>
      <c r="AB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9" spans="1:2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9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9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9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9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9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9" s="9" t="b">
        <v>0</v>
      </c>
      <c r="V29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9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9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9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9" s="9" t="str">
        <f>_xlfn.CONCAT(graphs, "/", var_7_layout, "/", table_7_1[[#This Row],[format]], "/", var_7_ext)</f>
        <v>plots/graphs/universal/individual/html</v>
      </c>
      <c r="AA29" s="9" t="s">
        <v>200</v>
      </c>
      <c r="AB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0" spans="1:2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0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0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0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0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0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0" s="9" t="b">
        <v>0</v>
      </c>
      <c r="V30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0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0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0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0" s="9" t="str">
        <f>_xlfn.CONCAT(graphs, "/", var_7_layout, "/", table_7_1[[#This Row],[format]], "/", var_7_ext)</f>
        <v>plots/graphs/universal/individual/html</v>
      </c>
      <c r="AA30" s="9" t="s">
        <v>200</v>
      </c>
      <c r="AB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1" spans="1:2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1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1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1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1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1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1" s="9" t="b">
        <v>0</v>
      </c>
      <c r="V31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1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1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1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1" s="9" t="str">
        <f>_xlfn.CONCAT(graphs, "/", var_7_layout, "/", table_7_1[[#This Row],[format]], "/", var_7_ext)</f>
        <v>plots/graphs/universal/individual/html</v>
      </c>
      <c r="AA31" s="9" t="s">
        <v>200</v>
      </c>
      <c r="AB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2" spans="1:2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2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2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2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2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2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2" s="9" t="b">
        <v>0</v>
      </c>
      <c r="V32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2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2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2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2" s="9" t="str">
        <f>_xlfn.CONCAT(graphs, "/", var_7_layout, "/", table_7_1[[#This Row],[format]], "/", var_7_ext)</f>
        <v>plots/graphs/universal/individual/html</v>
      </c>
      <c r="AA32" s="9" t="s">
        <v>200</v>
      </c>
      <c r="AB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3" spans="1:2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3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3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3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3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3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3" s="9" t="b">
        <v>0</v>
      </c>
      <c r="V33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3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3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3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3" s="9" t="str">
        <f>_xlfn.CONCAT(graphs, "/", var_7_layout, "/", table_7_1[[#This Row],[format]], "/", var_7_ext)</f>
        <v>plots/graphs/universal/individual/html</v>
      </c>
      <c r="AA33" s="9" t="s">
        <v>200</v>
      </c>
      <c r="AB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4" spans="1:2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4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4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4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4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4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4" s="9" t="b">
        <v>0</v>
      </c>
      <c r="V34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4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4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4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4" s="9" t="str">
        <f>_xlfn.CONCAT(graphs, "/", var_7_layout, "/", table_7_1[[#This Row],[format]], "/", var_7_ext)</f>
        <v>plots/graphs/universal/individual/html</v>
      </c>
      <c r="AA34" s="9" t="s">
        <v>200</v>
      </c>
      <c r="AB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5" spans="1:2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5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5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5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5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5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5" s="9" t="b">
        <v>0</v>
      </c>
      <c r="V35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5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5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5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5" s="9" t="str">
        <f>_xlfn.CONCAT(graphs, "/", var_7_layout, "/", table_7_1[[#This Row],[format]], "/", var_7_ext)</f>
        <v>plots/graphs/universal/individual/html</v>
      </c>
      <c r="AA35" s="9" t="s">
        <v>200</v>
      </c>
      <c r="AB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6" spans="1:2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6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6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6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6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6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6" s="9" t="b">
        <v>0</v>
      </c>
      <c r="V36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6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6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6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6" s="9" t="str">
        <f>_xlfn.CONCAT(graphs, "/", var_7_layout, "/", table_7_1[[#This Row],[format]], "/", var_7_ext)</f>
        <v>plots/graphs/universal/individual/html</v>
      </c>
      <c r="AA36" s="9" t="s">
        <v>200</v>
      </c>
      <c r="AB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7" spans="1:2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7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7" s="9" t="b">
        <v>0</v>
      </c>
      <c r="V3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7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7" s="9" t="str">
        <f>_xlfn.CONCAT(graphs, "/", var_7_layout, "/", table_7_1[[#This Row],[format]], "/", var_7_ext)</f>
        <v>plots/graphs/universal/individual/html</v>
      </c>
      <c r="AA37" s="9" t="s">
        <v>200</v>
      </c>
      <c r="AB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8" spans="1:2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8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8" s="9" t="b">
        <v>0</v>
      </c>
      <c r="V3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8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8" s="9" t="str">
        <f>_xlfn.CONCAT(graphs, "/", var_7_layout, "/", table_7_1[[#This Row],[format]], "/", var_7_ext)</f>
        <v>plots/graphs/universal/individual/html</v>
      </c>
      <c r="AA38" s="9" t="s">
        <v>200</v>
      </c>
      <c r="AB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9" spans="1:2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9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39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3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3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39" t="b">
        <v>1</v>
      </c>
      <c r="V39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-16.5 --universal_layout_x_axis_insertion_y_pos 26.5 --universal_layout_x_axis_x_range -11.5 11.5</v>
      </c>
      <c r="W39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39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3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39" t="str">
        <f>_xlfn.CONCAT(graphs, "/", var_7_layout, "/", table_7_1[[#This Row],[format]], "/", var_7_ext)</f>
        <v>plots/graphs/universal/individual/html</v>
      </c>
      <c r="AA39" t="s">
        <v>200</v>
      </c>
      <c r="AB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libraries_4/WT_sgCD_R1_antisense -o plots/graphs/universal/individual/html --layout_dir layouts/universal/2DSBanti_CD -ext html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</v>
      </c>
    </row>
    <row r="40" spans="1:2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0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0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0" t="b">
        <v>0</v>
      </c>
      <c r="V4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0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0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0" t="str">
        <f>_xlfn.CONCAT(graphs, "/", var_7_layout, "/", table_7_1[[#This Row],[format]], "/", var_7_ext)</f>
        <v>plots/graphs/universal/individual/html</v>
      </c>
      <c r="AA40" t="s">
        <v>200</v>
      </c>
      <c r="AB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libraries_4/WT_sgCD_R1_splicing -o plots/graphs/universal/individual/html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41" spans="1:2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1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1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1" t="b">
        <v>0</v>
      </c>
      <c r="V4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1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1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1" t="str">
        <f>_xlfn.CONCAT(graphs, "/", var_7_layout, "/", table_7_1[[#This Row],[format]], "/", var_7_ext)</f>
        <v>plots/graphs/universal/individual/html</v>
      </c>
      <c r="AA41" t="s">
        <v>200</v>
      </c>
      <c r="AB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libraries_4/WT_sgCD_R2_antisense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2" spans="1:2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2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2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2" t="b">
        <v>0</v>
      </c>
      <c r="V4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2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2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2" t="str">
        <f>_xlfn.CONCAT(graphs, "/", var_7_layout, "/", table_7_1[[#This Row],[format]], "/", var_7_ext)</f>
        <v>plots/graphs/universal/individual/html</v>
      </c>
      <c r="AA42" t="s">
        <v>200</v>
      </c>
      <c r="AB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libraries_4/WT_sgCD_R2_splicing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4" spans="1:2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178</v>
      </c>
      <c r="H44" s="1" t="s">
        <v>182</v>
      </c>
      <c r="I44" s="1" t="s">
        <v>194</v>
      </c>
      <c r="J44" s="1" t="s">
        <v>195</v>
      </c>
      <c r="K44" s="1" t="s">
        <v>193</v>
      </c>
      <c r="L44" s="1" t="s">
        <v>198</v>
      </c>
      <c r="M44" s="1" t="s">
        <v>139</v>
      </c>
      <c r="N44" s="1" t="s">
        <v>199</v>
      </c>
      <c r="O44" s="1" t="s">
        <v>168</v>
      </c>
    </row>
    <row r="45" spans="1:2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>--range_x -12 13 --range_y -22 22</v>
      </c>
      <c r="I45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5" s="2" t="b">
        <v>0</v>
      </c>
      <c r="K45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5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5" s="2" t="str">
        <f>_xlfn.CONCAT(graphs, "/", var_7_layout, "/", table_7_2[[#This Row],[format]], "/", var_7_ext)</f>
        <v>plots/graphs/universal/combined/html</v>
      </c>
      <c r="N45" s="2" t="s">
        <v>201</v>
      </c>
      <c r="O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6" spans="1:2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>--range_x -12 13 --range_y -22 22</v>
      </c>
      <c r="I46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6" s="2" t="b">
        <v>0</v>
      </c>
      <c r="K46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6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6" s="2" t="str">
        <f>_xlfn.CONCAT(graphs, "/", var_7_layout, "/", table_7_2[[#This Row],[format]], "/", var_7_ext)</f>
        <v>plots/graphs/universal/combined/html</v>
      </c>
      <c r="N46" s="2" t="s">
        <v>201</v>
      </c>
      <c r="O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7" spans="1:2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s="2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>--range_x -12 13 --range_y -22 22</v>
      </c>
      <c r="I4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7" t="b">
        <v>0</v>
      </c>
      <c r="K4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7" t="str">
        <f>_xlfn.CONCAT(graphs, "/", var_7_layout, "/", table_7_2[[#This Row],[format]], "/", var_7_ext)</f>
        <v>plots/graphs/universal/combined/html</v>
      </c>
      <c r="N47" t="s">
        <v>201</v>
      </c>
      <c r="O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8" spans="1:2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s="2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>--range_x -12 13 --range_y -22 22</v>
      </c>
      <c r="I4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8" t="b">
        <v>0</v>
      </c>
      <c r="K4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8" t="str">
        <f>_xlfn.CONCAT(graphs, "/", var_7_layout, "/", table_7_2[[#This Row],[format]], "/", var_7_ext)</f>
        <v>plots/graphs/universal/combined/html</v>
      </c>
      <c r="N48" t="s">
        <v>201</v>
      </c>
      <c r="O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9" spans="1:15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s="2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>--range_x -12 13 --range_y -22 22</v>
      </c>
      <c r="I4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9" t="b">
        <v>0</v>
      </c>
      <c r="K4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9" t="str">
        <f>_xlfn.CONCAT(graphs, "/", var_7_layout, "/", table_7_2[[#This Row],[format]], "/", var_7_ext)</f>
        <v>plots/graphs/universal/combined/html</v>
      </c>
      <c r="N49" t="s">
        <v>201</v>
      </c>
      <c r="O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0" spans="1:15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s="2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>--range_x -12 13 --range_y -22 22</v>
      </c>
      <c r="I5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0" t="b">
        <v>0</v>
      </c>
      <c r="K5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0" t="str">
        <f>_xlfn.CONCAT(graphs, "/", var_7_layout, "/", table_7_2[[#This Row],[format]], "/", var_7_ext)</f>
        <v>plots/graphs/universal/combined/html</v>
      </c>
      <c r="N50" t="s">
        <v>201</v>
      </c>
      <c r="O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1" spans="1:15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s="2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>--range_x -12 13 --range_y -22 22</v>
      </c>
      <c r="I51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1" t="b">
        <v>0</v>
      </c>
      <c r="K51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1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1" t="str">
        <f>_xlfn.CONCAT(graphs, "/", var_7_layout, "/", table_7_2[[#This Row],[format]], "/", var_7_ext)</f>
        <v>plots/graphs/universal/combined/html</v>
      </c>
      <c r="N51" t="s">
        <v>201</v>
      </c>
      <c r="O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2" spans="1:15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s="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>--range_x -12 13 --range_y -22 22</v>
      </c>
      <c r="I5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2" t="b">
        <v>0</v>
      </c>
      <c r="K5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2" t="str">
        <f>_xlfn.CONCAT(graphs, "/", var_7_layout, "/", table_7_2[[#This Row],[format]], "/", var_7_ext)</f>
        <v>plots/graphs/universal/combined/html</v>
      </c>
      <c r="N52" t="s">
        <v>201</v>
      </c>
      <c r="O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3" spans="1:15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s="2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>--range_x -12 13 --range_y -23 20</v>
      </c>
      <c r="I53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3" t="b">
        <v>0</v>
      </c>
      <c r="K53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3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3" t="str">
        <f>_xlfn.CONCAT(graphs, "/", var_7_layout, "/", table_7_2[[#This Row],[format]], "/", var_7_ext)</f>
        <v>plots/graphs/universal/combined/html</v>
      </c>
      <c r="N53" t="s">
        <v>201</v>
      </c>
      <c r="O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4" spans="1:15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s="2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>--range_x -12 13 --range_y -23 20</v>
      </c>
      <c r="I54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4" t="b">
        <v>0</v>
      </c>
      <c r="K54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4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4" t="str">
        <f>_xlfn.CONCAT(graphs, "/", var_7_layout, "/", table_7_2[[#This Row],[format]], "/", var_7_ext)</f>
        <v>plots/graphs/universal/combined/html</v>
      </c>
      <c r="N54" t="s">
        <v>201</v>
      </c>
      <c r="O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5" spans="1:15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s="2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>--range_x -12 13 --range_y -23 20</v>
      </c>
      <c r="I55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5" t="b">
        <v>0</v>
      </c>
      <c r="K55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5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5" t="str">
        <f>_xlfn.CONCAT(graphs, "/", var_7_layout, "/", table_7_2[[#This Row],[format]], "/", var_7_ext)</f>
        <v>plots/graphs/universal/combined/html</v>
      </c>
      <c r="N55" t="s">
        <v>201</v>
      </c>
      <c r="O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6" spans="1:15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s="2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>--range_x -12 13 --range_y -23 20</v>
      </c>
      <c r="I56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6" t="b">
        <v>0</v>
      </c>
      <c r="K56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6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6" t="str">
        <f>_xlfn.CONCAT(graphs, "/", var_7_layout, "/", table_7_2[[#This Row],[format]], "/", var_7_ext)</f>
        <v>plots/graphs/universal/combined/html</v>
      </c>
      <c r="N56" t="s">
        <v>201</v>
      </c>
      <c r="O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7" spans="1:15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s="2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>--range_x -12 13 --range_y -22 16</v>
      </c>
      <c r="I5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7" t="b">
        <v>0</v>
      </c>
      <c r="K5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7" t="str">
        <f>_xlfn.CONCAT(graphs, "/", var_7_layout, "/", table_7_2[[#This Row],[format]], "/", var_7_ext)</f>
        <v>plots/graphs/universal/combined/html</v>
      </c>
      <c r="N57" t="s">
        <v>201</v>
      </c>
      <c r="O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8" spans="1:15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s="2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>--range_x -12 13 --range_y -22 16</v>
      </c>
      <c r="I5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8" t="b">
        <v>0</v>
      </c>
      <c r="K5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8" t="str">
        <f>_xlfn.CONCAT(graphs, "/", var_7_layout, "/", table_7_2[[#This Row],[format]], "/", var_7_ext)</f>
        <v>plots/graphs/universal/combined/html</v>
      </c>
      <c r="N58" t="s">
        <v>201</v>
      </c>
      <c r="O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9" spans="1:15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s="2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>--range_x -12 13 --range_y -22 16</v>
      </c>
      <c r="I5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9" t="b">
        <v>0</v>
      </c>
      <c r="K5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9" t="str">
        <f>_xlfn.CONCAT(graphs, "/", var_7_layout, "/", table_7_2[[#This Row],[format]], "/", var_7_ext)</f>
        <v>plots/graphs/universal/combined/html</v>
      </c>
      <c r="N59" t="s">
        <v>201</v>
      </c>
      <c r="O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0" spans="1:15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s="2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>--range_x -12 13 --range_y -22 16</v>
      </c>
      <c r="I6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60" t="b">
        <v>0</v>
      </c>
      <c r="K6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6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60" t="str">
        <f>_xlfn.CONCAT(graphs, "/", var_7_layout, "/", table_7_2[[#This Row],[format]], "/", var_7_ext)</f>
        <v>plots/graphs/universal/combined/html</v>
      </c>
      <c r="N60" t="s">
        <v>201</v>
      </c>
      <c r="O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2" spans="1:15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178</v>
      </c>
      <c r="H62" s="1" t="s">
        <v>182</v>
      </c>
      <c r="I62" s="1" t="s">
        <v>194</v>
      </c>
      <c r="J62" s="1" t="s">
        <v>195</v>
      </c>
      <c r="K62" s="1" t="s">
        <v>193</v>
      </c>
      <c r="L62" s="1" t="s">
        <v>198</v>
      </c>
      <c r="M62" s="1" t="s">
        <v>139</v>
      </c>
      <c r="N62" s="1" t="s">
        <v>199</v>
      </c>
      <c r="O62" s="1" t="s">
        <v>168</v>
      </c>
    </row>
    <row r="63" spans="1:15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36 + 2 * QUOTIENT(table_7_3[[#This Row],[index]] - 1, 1), 0, 1, 1)</f>
        <v>R1</v>
      </c>
      <c r="D63" s="2" t="str">
        <f ca="1">OFFSET(table_7_1[[hguide]:[hguide]], 36 + 2 * QUOTIENT(table_7_3[[#This Row],[index]] - 1, 1), 0, 1, 1)</f>
        <v>CD</v>
      </c>
      <c r="E63" s="2" t="str">
        <f ca="1">OFFSET(table_7_1[[dsb_type]:[dsb_type]], 36 + 2 * QUOTIENT(table_7_3[[#This Row],[index]] - 1, 1), 0, 1, 1)</f>
        <v>2DSBanti</v>
      </c>
      <c r="F63" s="2" t="str">
        <f ca="1">OFFSET(table_7_1[[common_layout_dir]:[common_layout_dir]], 36 + 2 * QUOTIENT(table_7_3[[#This Row],[index]] - 1, 1), 0, 1, 1)</f>
        <v>universal/2DSBanti_CD</v>
      </c>
      <c r="G63" s="2" t="b">
        <f ca="1">OFFSET(table_7_1[[reverse_complement]:[reverse_complement]], 36 + 2 * QUOTIENT(table_7_3[[#This Row],[index]] - 1, 1), 0, 1, 1)</f>
        <v>0</v>
      </c>
      <c r="H63" s="2" t="str">
        <f ca="1">OFFSET(table_7_1[[range_args]:[range_args]], 36 + 2 * QUOTIENT(table_7_3[[#This Row],[index]] - 1, 1), 0, 1, 1)</f>
        <v>--range_x -12 13 --range_y -18 27</v>
      </c>
      <c r="I63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3" s="2" t="b">
        <v>0</v>
      </c>
      <c r="K63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3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3" s="2" t="str">
        <f>_xlfn.CONCAT(graphs, "/", var_7_layout, "/", table_7_3[[#This Row],[format]], "/", var_7_ext)</f>
        <v>plots/graphs/universal/combined/html</v>
      </c>
      <c r="N63" s="2" t="s">
        <v>201</v>
      </c>
      <c r="O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libraries_4/WT_sgCD_R1_antisense_splicing -o plots/graphs/universal/combined/html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64" spans="1:15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36 + 2 * QUOTIENT(table_7_3[[#This Row],[index]] - 1, 1), 0, 1, 1)</f>
        <v>R2</v>
      </c>
      <c r="D64" s="2" t="str">
        <f ca="1">OFFSET(table_7_1[[hguide]:[hguide]], 36 + 2 * QUOTIENT(table_7_3[[#This Row],[index]] - 1, 1), 0, 1, 1)</f>
        <v>CD</v>
      </c>
      <c r="E64" s="2" t="str">
        <f ca="1">OFFSET(table_7_1[[dsb_type]:[dsb_type]], 36 + 2 * QUOTIENT(table_7_3[[#This Row],[index]] - 1, 1), 0, 1, 1)</f>
        <v>2DSBanti</v>
      </c>
      <c r="F64" s="2" t="str">
        <f ca="1">OFFSET(table_7_1[[common_layout_dir]:[common_layout_dir]], 36 + 2 * QUOTIENT(table_7_3[[#This Row],[index]] - 1, 1), 0, 1, 1)</f>
        <v>universal/2DSBanti_CD</v>
      </c>
      <c r="G64" s="2" t="b">
        <f ca="1">OFFSET(table_7_1[[reverse_complement]:[reverse_complement]], 36 + 2 * QUOTIENT(table_7_3[[#This Row],[index]] - 1, 1), 0, 1, 1)</f>
        <v>1</v>
      </c>
      <c r="H64" s="2" t="str">
        <f ca="1">OFFSET(table_7_1[[range_args]:[range_args]], 36 + 2 * QUOTIENT(table_7_3[[#This Row],[index]] - 1, 1), 0, 1, 1)</f>
        <v>--range_x -12 13 --range_y -18 27</v>
      </c>
      <c r="I64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4" s="2" t="b">
        <v>0</v>
      </c>
      <c r="K64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4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4" s="2" t="str">
        <f>_xlfn.CONCAT(graphs, "/", var_7_layout, "/", table_7_3[[#This Row],[format]], "/", var_7_ext)</f>
        <v>plots/graphs/universal/combined/html</v>
      </c>
      <c r="N64" s="2" t="s">
        <v>201</v>
      </c>
      <c r="O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libraries_4/WT_sgCD_R2_antisense_splicing -o plots/graphs/universal/combined/html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66" spans="1:1" x14ac:dyDescent="0.25">
      <c r="A66" s="1" t="s">
        <v>177</v>
      </c>
    </row>
    <row r="67" spans="1:1" x14ac:dyDescent="0.25">
      <c r="A67" t="str">
        <f ca="1">_xlfn.TEXTJOIN(CHAR(10), TRUE, AB3:AB26,AB39:AB42, table_7_2[command], table_7_3[command])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 -o plots/graphs/universal/individual/html --layout_dir layouts/universal/2DSBanti_CD -ext html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
python 2_graph_processing/plot_graph.py -i libraries_4/WT_sgCD_R1_splicing -o plots/graphs/universal/individual/html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libraries_4/WT_sgCD_R2_splicing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libraries_4/WT_sgCD_R1_antisense_splicing -o plots/graphs/universal/combined/html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libraries_4/WT_sgCD_R2_antisense_splicing -o plots/graphs/universal/combined/html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2022-08-09T14:52:01Z</dcterms:modified>
</cp:coreProperties>
</file>