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/>
  <mc:AlternateContent xmlns:mc="http://schemas.openxmlformats.org/markup-compatibility/2006">
    <mc:Choice Requires="x15">
      <x15ac:absPath xmlns:x15ac="http://schemas.microsoft.com/office/spreadsheetml/2010/11/ac" url="/Users/xpf/Desktop/"/>
    </mc:Choice>
  </mc:AlternateContent>
  <xr:revisionPtr revIDLastSave="0" documentId="13_ncr:1_{16AC9D58-B8F1-DD44-9EC9-A750E162C316}" xr6:coauthVersionLast="47" xr6:coauthVersionMax="47" xr10:uidLastSave="{00000000-0000-0000-0000-000000000000}"/>
  <bookViews>
    <workbookView xWindow="-60" yWindow="860" windowWidth="34200" windowHeight="20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0" i="1" l="1"/>
  <c r="H109" i="1"/>
  <c r="H108" i="1"/>
  <c r="H59" i="1"/>
  <c r="H99" i="1"/>
  <c r="H60" i="1"/>
  <c r="H62" i="1"/>
  <c r="H47" i="1"/>
  <c r="H46" i="1"/>
  <c r="H48" i="1"/>
  <c r="H52" i="1"/>
  <c r="H53" i="1"/>
  <c r="H54" i="1"/>
  <c r="H43" i="1"/>
  <c r="H42" i="1"/>
  <c r="H33" i="1"/>
  <c r="H30" i="1"/>
  <c r="H29" i="1"/>
  <c r="H28" i="1"/>
  <c r="H26" i="1"/>
  <c r="H25" i="1"/>
  <c r="H23" i="1"/>
  <c r="H22" i="1"/>
  <c r="H68" i="1"/>
  <c r="H39" i="1"/>
  <c r="H36" i="1"/>
  <c r="H32" i="1"/>
  <c r="H31" i="1"/>
  <c r="H18" i="1"/>
  <c r="H37" i="1"/>
  <c r="H27" i="1"/>
  <c r="H21" i="1"/>
  <c r="H20" i="1"/>
  <c r="H13" i="1"/>
  <c r="H14" i="1"/>
  <c r="H17" i="1"/>
  <c r="H5" i="1"/>
  <c r="H4" i="1"/>
  <c r="H98" i="1"/>
  <c r="H97" i="1"/>
  <c r="H96" i="1"/>
  <c r="H67" i="1"/>
  <c r="H65" i="1"/>
  <c r="H64" i="1"/>
  <c r="H57" i="1"/>
  <c r="H51" i="1"/>
  <c r="H50" i="1"/>
  <c r="H49" i="1"/>
  <c r="H44" i="1"/>
  <c r="H41" i="1"/>
  <c r="H40" i="1"/>
  <c r="H35" i="1"/>
  <c r="H34" i="1"/>
  <c r="H16" i="1"/>
  <c r="H15" i="1"/>
  <c r="H12" i="1"/>
  <c r="H11" i="1"/>
  <c r="H10" i="1"/>
  <c r="H9" i="1"/>
  <c r="H8" i="1"/>
  <c r="H7" i="1"/>
  <c r="H6" i="1"/>
  <c r="H3" i="1"/>
  <c r="H2" i="1"/>
</calcChain>
</file>

<file path=xl/sharedStrings.xml><?xml version="1.0" encoding="utf-8"?>
<sst xmlns="http://schemas.openxmlformats.org/spreadsheetml/2006/main" count="422" uniqueCount="279">
  <si>
    <t>序号</t>
  </si>
  <si>
    <t>院校代码</t>
  </si>
  <si>
    <t>院校名称</t>
  </si>
  <si>
    <t>专业代码</t>
  </si>
  <si>
    <t>专业名称</t>
  </si>
  <si>
    <t>志愿1</t>
  </si>
  <si>
    <t>保定理工学院</t>
  </si>
  <si>
    <t>现代物流管理</t>
  </si>
  <si>
    <t>冲 49%</t>
  </si>
  <si>
    <t>276/195342</t>
  </si>
  <si>
    <t>志愿2</t>
  </si>
  <si>
    <t>国土资源调查与管理</t>
  </si>
  <si>
    <t>志愿3</t>
  </si>
  <si>
    <t>曹妃甸职业技术学院</t>
  </si>
  <si>
    <t>/</t>
  </si>
  <si>
    <t>志愿4</t>
  </si>
  <si>
    <t>志愿5</t>
  </si>
  <si>
    <t>机场运行服务与管理 (校企合作订单班)</t>
  </si>
  <si>
    <t>冲 48%</t>
  </si>
  <si>
    <t>259/205085</t>
  </si>
  <si>
    <t>志愿6</t>
  </si>
  <si>
    <t>民航安全技术管理 (校企合作订单班)</t>
  </si>
  <si>
    <t>冲 39%</t>
  </si>
  <si>
    <t>263/202704</t>
  </si>
  <si>
    <t>志愿7</t>
  </si>
  <si>
    <t>民航运输服务 (校企合作订单班)</t>
  </si>
  <si>
    <t>冲 30%</t>
  </si>
  <si>
    <t>269/199308</t>
  </si>
  <si>
    <t>志愿8</t>
  </si>
  <si>
    <t>物联网应用技术</t>
  </si>
  <si>
    <t>冲 25%</t>
  </si>
  <si>
    <t>272/197603</t>
  </si>
  <si>
    <t>志愿9</t>
  </si>
  <si>
    <t>移动应用开发</t>
  </si>
  <si>
    <t>志愿10</t>
  </si>
  <si>
    <t>电子竞技运动与管理</t>
  </si>
  <si>
    <t>志愿11</t>
  </si>
  <si>
    <t>唐山海运职业学院</t>
  </si>
  <si>
    <t>258/205693</t>
  </si>
  <si>
    <t>志愿12</t>
  </si>
  <si>
    <t>汽车技术服务与营销</t>
  </si>
  <si>
    <t>志愿13</t>
  </si>
  <si>
    <t>国际邮轮乘务管理</t>
  </si>
  <si>
    <t>志愿14</t>
  </si>
  <si>
    <t>现代移动通信技术 (校企合作订单班)</t>
  </si>
  <si>
    <t>冲 31%</t>
  </si>
  <si>
    <t>267/200465</t>
  </si>
  <si>
    <t>志愿15</t>
  </si>
  <si>
    <t>跨境电子商务</t>
  </si>
  <si>
    <t>冲 28%</t>
  </si>
  <si>
    <t>志愿16</t>
  </si>
  <si>
    <t>新能源汽车技术</t>
  </si>
  <si>
    <t>冲 26%</t>
  </si>
  <si>
    <t>268/199900</t>
  </si>
  <si>
    <t>志愿17</t>
  </si>
  <si>
    <t>o517</t>
  </si>
  <si>
    <t>婴幼儿托育服务与管理</t>
  </si>
  <si>
    <t>志愿18</t>
  </si>
  <si>
    <t>志愿19</t>
  </si>
  <si>
    <t>冲 23%</t>
  </si>
  <si>
    <t>273/197024</t>
  </si>
  <si>
    <t>志愿20</t>
  </si>
  <si>
    <t>工商企业管理</t>
  </si>
  <si>
    <t>冲 22%</t>
  </si>
  <si>
    <t>志愿21</t>
  </si>
  <si>
    <t>志愿22</t>
  </si>
  <si>
    <t>志愿23</t>
  </si>
  <si>
    <t>空中乘务</t>
  </si>
  <si>
    <t>志愿24</t>
  </si>
  <si>
    <t>志愿25</t>
  </si>
  <si>
    <t>志愿26</t>
  </si>
  <si>
    <t>志愿27</t>
  </si>
  <si>
    <t>志愿28</t>
  </si>
  <si>
    <t>志愿29</t>
  </si>
  <si>
    <t>沧州航空职业学院[民办]</t>
  </si>
  <si>
    <t>志愿30</t>
  </si>
  <si>
    <t>志愿31</t>
  </si>
  <si>
    <t>志愿32</t>
  </si>
  <si>
    <t>应用英语</t>
  </si>
  <si>
    <t>志愿33</t>
  </si>
  <si>
    <t>北京汇佳职业学院</t>
  </si>
  <si>
    <t>志愿34</t>
  </si>
  <si>
    <t>志愿35</t>
  </si>
  <si>
    <t>农村电子商务</t>
  </si>
  <si>
    <t>270/198737</t>
  </si>
  <si>
    <t>志愿36</t>
  </si>
  <si>
    <t>摄影摄像技术</t>
  </si>
  <si>
    <t>志愿37</t>
  </si>
  <si>
    <t>志愿38</t>
  </si>
  <si>
    <t>软件技术</t>
  </si>
  <si>
    <t>志愿39</t>
  </si>
  <si>
    <t>泰山科技学院</t>
  </si>
  <si>
    <t>法律事务</t>
  </si>
  <si>
    <t>冲44%</t>
  </si>
  <si>
    <t>志愿40</t>
  </si>
  <si>
    <t>大数据与财务管理</t>
  </si>
  <si>
    <t>冲 24%</t>
  </si>
  <si>
    <t>志愿41</t>
  </si>
  <si>
    <t>山东艺术设计职业学院[民办]</t>
  </si>
  <si>
    <t>虚拟现实技术应用</t>
  </si>
  <si>
    <t>志愿42</t>
  </si>
  <si>
    <t>志愿43</t>
  </si>
  <si>
    <t>山东外国语职业技术大学</t>
  </si>
  <si>
    <t>酒店管理与数字化运营</t>
  </si>
  <si>
    <t>志愿44</t>
  </si>
  <si>
    <t>志愿45</t>
  </si>
  <si>
    <t>志愿46</t>
  </si>
  <si>
    <t>志愿47</t>
  </si>
  <si>
    <t>志愿48</t>
  </si>
  <si>
    <t>山东英才学院</t>
  </si>
  <si>
    <t>早期教育</t>
  </si>
  <si>
    <t>冲 29%</t>
  </si>
  <si>
    <t>264/202170</t>
  </si>
  <si>
    <t>志愿49</t>
  </si>
  <si>
    <t>志愿50</t>
  </si>
  <si>
    <t>志愿51</t>
  </si>
  <si>
    <t>志愿52</t>
  </si>
  <si>
    <t>山东工程职业技术大学</t>
  </si>
  <si>
    <t>志愿53</t>
  </si>
  <si>
    <t>志愿54</t>
  </si>
  <si>
    <t>计算机应用技术</t>
  </si>
  <si>
    <t>志愿55</t>
  </si>
  <si>
    <t>志愿56</t>
  </si>
  <si>
    <t>志愿57</t>
  </si>
  <si>
    <t>志愿58</t>
  </si>
  <si>
    <t>影视多媒体技术</t>
  </si>
  <si>
    <t>志愿59</t>
  </si>
  <si>
    <t>志愿60</t>
  </si>
  <si>
    <t>青岛恒星科技学院</t>
  </si>
  <si>
    <t>志愿61</t>
  </si>
  <si>
    <t>志愿62</t>
  </si>
  <si>
    <t>金融服务与管理</t>
  </si>
  <si>
    <t>志愿63</t>
  </si>
  <si>
    <t>德州工程职业学院</t>
  </si>
  <si>
    <t>冲 27%</t>
  </si>
  <si>
    <t>志愿64</t>
  </si>
  <si>
    <t>山东力明科技职业学院</t>
  </si>
  <si>
    <t>志愿65</t>
  </si>
  <si>
    <t>电子商务</t>
  </si>
  <si>
    <t>志愿66</t>
  </si>
  <si>
    <t>冲 21%</t>
  </si>
  <si>
    <t>志愿67</t>
  </si>
  <si>
    <t>志愿68</t>
  </si>
  <si>
    <t>志愿69</t>
  </si>
  <si>
    <t>志愿70</t>
  </si>
  <si>
    <t>志愿71</t>
  </si>
  <si>
    <t>志愿72</t>
  </si>
  <si>
    <t>志愿73</t>
  </si>
  <si>
    <t>志愿74</t>
  </si>
  <si>
    <t>志愿75</t>
  </si>
  <si>
    <t>志愿76</t>
  </si>
  <si>
    <t>志愿77</t>
  </si>
  <si>
    <t>志愿78</t>
  </si>
  <si>
    <t>志愿79</t>
  </si>
  <si>
    <t>保底项</t>
  </si>
  <si>
    <t>志愿80</t>
  </si>
  <si>
    <t>志愿81</t>
  </si>
  <si>
    <t>志愿82</t>
  </si>
  <si>
    <t>志愿83</t>
  </si>
  <si>
    <t>志愿84</t>
  </si>
  <si>
    <t>志愿85</t>
  </si>
  <si>
    <t>志愿86</t>
  </si>
  <si>
    <t>志愿87</t>
  </si>
  <si>
    <t>志愿88</t>
  </si>
  <si>
    <t>志愿89</t>
  </si>
  <si>
    <t>志愿90</t>
  </si>
  <si>
    <t>志愿91</t>
  </si>
  <si>
    <t>志愿92</t>
  </si>
  <si>
    <t>志愿93</t>
  </si>
  <si>
    <t>233/221088</t>
  </si>
  <si>
    <t>志愿94</t>
  </si>
  <si>
    <t>大数据与会计</t>
  </si>
  <si>
    <t>200/236792</t>
  </si>
  <si>
    <t>冲20%</t>
  </si>
  <si>
    <t>志愿96</t>
  </si>
  <si>
    <t xml:space="preserve">大数据与会计 </t>
  </si>
  <si>
    <t>天津滨海汽车工程职业学院</t>
    <phoneticPr fontId="4" type="noConversion"/>
  </si>
  <si>
    <t>曹妃甸职业技术学院</t>
    <phoneticPr fontId="4" type="noConversion"/>
  </si>
  <si>
    <t>智能机器人技术</t>
    <phoneticPr fontId="4" type="noConversion"/>
  </si>
  <si>
    <t>冲 41%</t>
    <phoneticPr fontId="4" type="noConversion"/>
  </si>
  <si>
    <t>冲 32%</t>
    <phoneticPr fontId="4" type="noConversion"/>
  </si>
  <si>
    <t>工业机器人技术</t>
    <phoneticPr fontId="4" type="noConversion"/>
  </si>
  <si>
    <t>259/205085</t>
    <phoneticPr fontId="4" type="noConversion"/>
  </si>
  <si>
    <t>268/199900</t>
    <phoneticPr fontId="4" type="noConversion"/>
  </si>
  <si>
    <t>最低分/排名2024（217068）</t>
    <phoneticPr fontId="4" type="noConversion"/>
  </si>
  <si>
    <t>录取概率</t>
    <phoneticPr fontId="4" type="noConversion"/>
  </si>
  <si>
    <t>招生人数</t>
    <phoneticPr fontId="4" type="noConversion"/>
  </si>
  <si>
    <t>唐山海运职业学院</t>
    <phoneticPr fontId="4" type="noConversion"/>
  </si>
  <si>
    <t>汽车技术服务与营销</t>
    <phoneticPr fontId="4" type="noConversion"/>
  </si>
  <si>
    <t>264/202170</t>
    <phoneticPr fontId="4" type="noConversion"/>
  </si>
  <si>
    <t>273/197024</t>
    <phoneticPr fontId="4" type="noConversion"/>
  </si>
  <si>
    <t>工商企业管理</t>
    <phoneticPr fontId="4" type="noConversion"/>
  </si>
  <si>
    <t>位次差</t>
    <phoneticPr fontId="4" type="noConversion"/>
  </si>
  <si>
    <t>邯郸幼儿师范高等专科学校[公办]</t>
    <phoneticPr fontId="4" type="noConversion"/>
  </si>
  <si>
    <t>275/195898</t>
    <phoneticPr fontId="4" type="noConversion"/>
  </si>
  <si>
    <t>/</t>
    <phoneticPr fontId="4" type="noConversion"/>
  </si>
  <si>
    <t>石家庄财经职业学院[民办]</t>
    <phoneticPr fontId="4" type="noConversion"/>
  </si>
  <si>
    <t>学费</t>
    <phoneticPr fontId="4" type="noConversion"/>
  </si>
  <si>
    <t>婴幼儿托育服务与管理</t>
    <phoneticPr fontId="4" type="noConversion"/>
  </si>
  <si>
    <t>冲 36%</t>
    <phoneticPr fontId="4" type="noConversion"/>
  </si>
  <si>
    <t>国际邮轮乘务管理</t>
    <phoneticPr fontId="4" type="noConversion"/>
  </si>
  <si>
    <t>冲 29%</t>
    <phoneticPr fontId="4" type="noConversion"/>
  </si>
  <si>
    <t>冲 13%</t>
    <phoneticPr fontId="4" type="noConversion"/>
  </si>
  <si>
    <t>舞蹈表演</t>
    <phoneticPr fontId="4" type="noConversion"/>
  </si>
  <si>
    <t>冲 35%</t>
    <phoneticPr fontId="4" type="noConversion"/>
  </si>
  <si>
    <t>石家庄经济职业学院</t>
    <phoneticPr fontId="4" type="noConversion"/>
  </si>
  <si>
    <t>冲 25%</t>
    <phoneticPr fontId="4" type="noConversion"/>
  </si>
  <si>
    <t>石家庄城市经济职业学院</t>
    <phoneticPr fontId="4" type="noConversion"/>
  </si>
  <si>
    <t>空中乘务</t>
    <phoneticPr fontId="4" type="noConversion"/>
  </si>
  <si>
    <t>冲 20%</t>
    <phoneticPr fontId="4" type="noConversion"/>
  </si>
  <si>
    <t>石家庄理工职业学院</t>
    <phoneticPr fontId="4" type="noConversion"/>
  </si>
  <si>
    <t>冲 21%</t>
    <phoneticPr fontId="4" type="noConversion"/>
  </si>
  <si>
    <t>冲 30%</t>
    <phoneticPr fontId="4" type="noConversion"/>
  </si>
  <si>
    <t>民航运输服务</t>
    <phoneticPr fontId="4" type="noConversion"/>
  </si>
  <si>
    <t>智能产品开发与应用</t>
    <phoneticPr fontId="4" type="noConversion"/>
  </si>
  <si>
    <t>274/196461</t>
    <phoneticPr fontId="4" type="noConversion"/>
  </si>
  <si>
    <t>冲 19%</t>
    <phoneticPr fontId="4" type="noConversion"/>
  </si>
  <si>
    <t>277/194823</t>
    <phoneticPr fontId="4" type="noConversion"/>
  </si>
  <si>
    <t>沧州航空职业学院[民办]</t>
    <phoneticPr fontId="4" type="noConversion"/>
  </si>
  <si>
    <t>民航安全技术管理</t>
    <phoneticPr fontId="4" type="noConversion"/>
  </si>
  <si>
    <t>移动商务</t>
    <phoneticPr fontId="4" type="noConversion"/>
  </si>
  <si>
    <t>12800(暂定)</t>
    <phoneticPr fontId="4" type="noConversion"/>
  </si>
  <si>
    <t>北京汇佳职业学院</t>
    <phoneticPr fontId="4" type="noConversion"/>
  </si>
  <si>
    <t>机场运行服务与管理</t>
    <phoneticPr fontId="4" type="noConversion"/>
  </si>
  <si>
    <t>邢台应用技术职业学院</t>
    <phoneticPr fontId="4" type="noConversion"/>
  </si>
  <si>
    <t>燕京理工学院(燕郊)</t>
    <phoneticPr fontId="4" type="noConversion"/>
  </si>
  <si>
    <t>冲 22%</t>
    <phoneticPr fontId="4" type="noConversion"/>
  </si>
  <si>
    <t>人工智能技术应用</t>
    <phoneticPr fontId="4" type="noConversion"/>
  </si>
  <si>
    <t>山西信息职业技术学院</t>
    <phoneticPr fontId="4" type="noConversion"/>
  </si>
  <si>
    <t>青岛恒星科技学院</t>
    <phoneticPr fontId="4" type="noConversion"/>
  </si>
  <si>
    <t>河北科技学院</t>
    <phoneticPr fontId="4" type="noConversion"/>
  </si>
  <si>
    <t>山东艺术设计职业学院[民办]</t>
    <phoneticPr fontId="4" type="noConversion"/>
  </si>
  <si>
    <t>泰山科技学院</t>
    <phoneticPr fontId="4" type="noConversion"/>
  </si>
  <si>
    <t>山东工程职业技术大学</t>
    <phoneticPr fontId="4" type="noConversion"/>
  </si>
  <si>
    <t>冲 23%</t>
    <phoneticPr fontId="4" type="noConversion"/>
  </si>
  <si>
    <t>山东英才学院</t>
    <phoneticPr fontId="4" type="noConversion"/>
  </si>
  <si>
    <t>现代物流管理</t>
    <phoneticPr fontId="4" type="noConversion"/>
  </si>
  <si>
    <t>冲 27%</t>
    <phoneticPr fontId="4" type="noConversion"/>
  </si>
  <si>
    <t>267/200465</t>
    <phoneticPr fontId="4" type="noConversion"/>
  </si>
  <si>
    <t>山东文化产业职业学院</t>
    <phoneticPr fontId="4" type="noConversion"/>
  </si>
  <si>
    <t>融媒体技术与运营</t>
    <phoneticPr fontId="4" type="noConversion"/>
  </si>
  <si>
    <t>243/215003</t>
    <phoneticPr fontId="4" type="noConversion"/>
  </si>
  <si>
    <t>潍坊工商职业学院</t>
    <phoneticPr fontId="4" type="noConversion"/>
  </si>
  <si>
    <t>动漫制作技术</t>
    <phoneticPr fontId="4" type="noConversion"/>
  </si>
  <si>
    <t>山东外事职业大学</t>
    <phoneticPr fontId="4" type="noConversion"/>
  </si>
  <si>
    <t>冲 18%</t>
    <phoneticPr fontId="4" type="noConversion"/>
  </si>
  <si>
    <t>271/198156</t>
    <phoneticPr fontId="4" type="noConversion"/>
  </si>
  <si>
    <t>关务与外贸服务</t>
    <phoneticPr fontId="4" type="noConversion"/>
  </si>
  <si>
    <t>269/199308</t>
    <phoneticPr fontId="4" type="noConversion"/>
  </si>
  <si>
    <t>大数据与财务管理</t>
    <phoneticPr fontId="4" type="noConversion"/>
  </si>
  <si>
    <t>烟台黄金职业学院</t>
    <phoneticPr fontId="4" type="noConversion"/>
  </si>
  <si>
    <t>山东力明科技职业学院</t>
    <phoneticPr fontId="4" type="noConversion"/>
  </si>
  <si>
    <t>大数据与会计</t>
    <phoneticPr fontId="4" type="noConversion"/>
  </si>
  <si>
    <t>国际金融</t>
    <phoneticPr fontId="4" type="noConversion"/>
  </si>
  <si>
    <t>市场营销</t>
    <phoneticPr fontId="4" type="noConversion"/>
  </si>
  <si>
    <t>青岛黄海学院</t>
    <phoneticPr fontId="4" type="noConversion"/>
  </si>
  <si>
    <t>烟台科技学院</t>
    <phoneticPr fontId="4" type="noConversion"/>
  </si>
  <si>
    <t>【江苏盐城】明达职业技术学院</t>
    <phoneticPr fontId="4" type="noConversion"/>
  </si>
  <si>
    <t>志愿95</t>
    <phoneticPr fontId="4" type="noConversion"/>
  </si>
  <si>
    <t>数字媒体技术</t>
    <phoneticPr fontId="4" type="noConversion"/>
  </si>
  <si>
    <t>稳67%</t>
    <phoneticPr fontId="4" type="noConversion"/>
  </si>
  <si>
    <t>稳59%</t>
    <phoneticPr fontId="4" type="noConversion"/>
  </si>
  <si>
    <t>245/213740</t>
    <phoneticPr fontId="4" type="noConversion"/>
  </si>
  <si>
    <t>246/213113</t>
    <phoneticPr fontId="4" type="noConversion"/>
  </si>
  <si>
    <t>稳51%</t>
    <phoneticPr fontId="4" type="noConversion"/>
  </si>
  <si>
    <t>（河南）信阳航空职业学院</t>
    <phoneticPr fontId="4" type="noConversion"/>
  </si>
  <si>
    <t>冲 34%</t>
    <phoneticPr fontId="4" type="noConversion"/>
  </si>
  <si>
    <t>266/200983</t>
    <phoneticPr fontId="4" type="noConversion"/>
  </si>
  <si>
    <t>冲 3%</t>
    <phoneticPr fontId="4" type="noConversion"/>
  </si>
  <si>
    <t>候补</t>
    <phoneticPr fontId="4" type="noConversion"/>
  </si>
  <si>
    <t>旅游管理</t>
    <phoneticPr fontId="4" type="noConversion"/>
  </si>
  <si>
    <t>冲50%</t>
    <phoneticPr fontId="4" type="noConversion"/>
  </si>
  <si>
    <t>247/212515</t>
    <phoneticPr fontId="4" type="noConversion"/>
  </si>
  <si>
    <t>冲46%</t>
    <phoneticPr fontId="4" type="noConversion"/>
  </si>
  <si>
    <t>250/210661</t>
    <phoneticPr fontId="4" type="noConversion"/>
  </si>
  <si>
    <t>软件技术</t>
    <phoneticPr fontId="4" type="noConversion"/>
  </si>
  <si>
    <t>冲44%</t>
    <phoneticPr fontId="4" type="noConversion"/>
  </si>
  <si>
    <t>251/210017</t>
    <phoneticPr fontId="4" type="noConversion"/>
  </si>
  <si>
    <t>信息安全技术应用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</si>
</sst>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0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zoomScale="143" workbookViewId="0">
      <pane ySplit="1" topLeftCell="A23" activePane="bottomLeft" state="frozen"/>
      <selection pane="bottomLeft" activeCell="E39" sqref="E39"/>
    </sheetView>
  </sheetViews>
  <sheetFormatPr baseColWidth="10" defaultColWidth="9.1640625" defaultRowHeight="14"/>
  <cols>
    <col min="1" max="1" width="10.33203125" customWidth="1"/>
    <col min="2" max="2" width="12.83203125" customWidth="1"/>
    <col min="3" max="3" width="32.33203125" customWidth="1"/>
    <col min="4" max="4" width="11" customWidth="1"/>
    <col min="5" max="5" width="37" customWidth="1"/>
    <col min="6" max="6" width="13.5" customWidth="1"/>
    <col min="7" max="7" width="32.5" customWidth="1"/>
    <col min="8" max="8" width="9.5" customWidth="1"/>
    <col min="9" max="9" width="11.83203125" customWidth="1"/>
    <col min="10" max="10" width="11.5" customWidth="1"/>
  </cols>
  <sheetData>
    <row r="1" spans="1:13" s="1" customFormat="1" ht="1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0" t="s">
        <v>185</v>
      </c>
      <c r="G1" s="10" t="s">
        <v>184</v>
      </c>
      <c r="H1" s="10" t="s">
        <v>192</v>
      </c>
      <c r="I1" s="10" t="s">
        <v>197</v>
      </c>
      <c r="J1" s="10" t="s">
        <v>186</v>
      </c>
    </row>
    <row r="2" spans="1:13" s="2" customFormat="1">
      <c r="A2" s="5" t="s">
        <v>5</v>
      </c>
      <c r="B2" s="5">
        <v>2088</v>
      </c>
      <c r="C2" s="5" t="s">
        <v>6</v>
      </c>
      <c r="D2" s="5">
        <v>23</v>
      </c>
      <c r="E2" s="5" t="s">
        <v>7</v>
      </c>
      <c r="F2" s="6" t="s">
        <v>8</v>
      </c>
      <c r="G2" s="6" t="s">
        <v>9</v>
      </c>
      <c r="H2" s="6">
        <f>195342-217068</f>
        <v>-21726</v>
      </c>
      <c r="I2" s="6">
        <v>15800</v>
      </c>
      <c r="J2" s="6">
        <v>7</v>
      </c>
      <c r="K2" s="5"/>
    </row>
    <row r="3" spans="1:13">
      <c r="A3" s="5" t="s">
        <v>10</v>
      </c>
      <c r="B3" s="6">
        <v>2088</v>
      </c>
      <c r="C3" s="6" t="s">
        <v>6</v>
      </c>
      <c r="D3" s="6">
        <v>17</v>
      </c>
      <c r="E3" s="6" t="s">
        <v>11</v>
      </c>
      <c r="F3" s="8" t="s">
        <v>179</v>
      </c>
      <c r="G3" s="6" t="s">
        <v>9</v>
      </c>
      <c r="H3" s="6">
        <f>195342-217068</f>
        <v>-21726</v>
      </c>
      <c r="I3" s="6">
        <v>15800</v>
      </c>
      <c r="J3" s="6">
        <v>15</v>
      </c>
    </row>
    <row r="4" spans="1:13">
      <c r="A4" s="5" t="s">
        <v>12</v>
      </c>
      <c r="B4" s="5">
        <v>2106</v>
      </c>
      <c r="C4" s="17" t="s">
        <v>177</v>
      </c>
      <c r="D4" s="5">
        <v>7</v>
      </c>
      <c r="E4" s="9" t="s">
        <v>178</v>
      </c>
      <c r="F4" s="8" t="s">
        <v>180</v>
      </c>
      <c r="G4" s="14" t="s">
        <v>183</v>
      </c>
      <c r="H4" s="5">
        <f>199900-217068</f>
        <v>-17168</v>
      </c>
      <c r="I4" s="6">
        <v>19800</v>
      </c>
      <c r="J4" s="6">
        <v>25</v>
      </c>
      <c r="K4" s="6"/>
    </row>
    <row r="5" spans="1:13">
      <c r="A5" s="5" t="s">
        <v>15</v>
      </c>
      <c r="B5" s="5">
        <v>2106</v>
      </c>
      <c r="C5" s="18" t="s">
        <v>13</v>
      </c>
      <c r="D5" s="5">
        <v>9</v>
      </c>
      <c r="E5" s="9" t="s">
        <v>181</v>
      </c>
      <c r="F5" s="8" t="s">
        <v>180</v>
      </c>
      <c r="G5" s="13" t="s">
        <v>53</v>
      </c>
      <c r="H5" s="5">
        <f>199900-217068</f>
        <v>-17168</v>
      </c>
      <c r="I5" s="6">
        <v>19800</v>
      </c>
      <c r="J5" s="6">
        <v>25</v>
      </c>
      <c r="K5" s="6"/>
    </row>
    <row r="6" spans="1:13">
      <c r="A6" s="5" t="s">
        <v>16</v>
      </c>
      <c r="B6" s="5">
        <v>2106</v>
      </c>
      <c r="C6" s="18" t="s">
        <v>13</v>
      </c>
      <c r="D6" s="5">
        <v>19</v>
      </c>
      <c r="E6" s="11" t="s">
        <v>17</v>
      </c>
      <c r="F6" s="11" t="s">
        <v>18</v>
      </c>
      <c r="G6" s="13" t="s">
        <v>182</v>
      </c>
      <c r="H6" s="5">
        <f>205085-217068</f>
        <v>-11983</v>
      </c>
      <c r="I6" s="6">
        <v>19800</v>
      </c>
      <c r="J6" s="6">
        <v>20</v>
      </c>
      <c r="K6" s="6"/>
      <c r="L6" s="6"/>
      <c r="M6" s="6"/>
    </row>
    <row r="7" spans="1:13">
      <c r="A7" s="5" t="s">
        <v>20</v>
      </c>
      <c r="B7" s="6">
        <v>2106</v>
      </c>
      <c r="C7" s="19" t="s">
        <v>13</v>
      </c>
      <c r="D7" s="6">
        <v>18</v>
      </c>
      <c r="E7" s="13" t="s">
        <v>21</v>
      </c>
      <c r="F7" s="13" t="s">
        <v>22</v>
      </c>
      <c r="G7" s="13" t="s">
        <v>23</v>
      </c>
      <c r="H7" s="6">
        <f>202704-217068</f>
        <v>-14364</v>
      </c>
      <c r="I7" s="6">
        <v>19800</v>
      </c>
      <c r="J7" s="6">
        <v>25</v>
      </c>
      <c r="K7" s="6"/>
      <c r="L7" s="6"/>
      <c r="M7" s="6"/>
    </row>
    <row r="8" spans="1:13">
      <c r="A8" s="5" t="s">
        <v>24</v>
      </c>
      <c r="B8" s="6">
        <v>2106</v>
      </c>
      <c r="C8" s="19" t="s">
        <v>13</v>
      </c>
      <c r="D8" s="6">
        <v>17</v>
      </c>
      <c r="E8" s="13" t="s">
        <v>25</v>
      </c>
      <c r="F8" s="13" t="s">
        <v>26</v>
      </c>
      <c r="G8" s="13" t="s">
        <v>27</v>
      </c>
      <c r="H8" s="6">
        <f>199308-217068</f>
        <v>-17760</v>
      </c>
      <c r="I8" s="6">
        <v>19800</v>
      </c>
      <c r="J8" s="6">
        <v>25</v>
      </c>
      <c r="K8" s="6"/>
      <c r="L8" s="6"/>
      <c r="M8" s="6"/>
    </row>
    <row r="9" spans="1:13">
      <c r="A9" s="5" t="s">
        <v>28</v>
      </c>
      <c r="B9" s="6">
        <v>2106</v>
      </c>
      <c r="C9" s="19" t="s">
        <v>13</v>
      </c>
      <c r="D9" s="6">
        <v>21</v>
      </c>
      <c r="E9" s="13" t="s">
        <v>29</v>
      </c>
      <c r="F9" s="13" t="s">
        <v>30</v>
      </c>
      <c r="G9" s="13" t="s">
        <v>31</v>
      </c>
      <c r="H9" s="6">
        <f t="shared" ref="H9:H11" si="0">197603-217068</f>
        <v>-19465</v>
      </c>
      <c r="I9" s="6">
        <v>17800</v>
      </c>
      <c r="J9" s="6">
        <v>20</v>
      </c>
      <c r="K9" s="6"/>
      <c r="L9" s="6"/>
      <c r="M9" s="6"/>
    </row>
    <row r="10" spans="1:13">
      <c r="A10" s="5" t="s">
        <v>32</v>
      </c>
      <c r="B10" s="6">
        <v>2106</v>
      </c>
      <c r="C10" s="19" t="s">
        <v>13</v>
      </c>
      <c r="D10" s="6">
        <v>35</v>
      </c>
      <c r="E10" s="13" t="s">
        <v>33</v>
      </c>
      <c r="F10" s="13" t="s">
        <v>30</v>
      </c>
      <c r="G10" s="13" t="s">
        <v>31</v>
      </c>
      <c r="H10" s="6">
        <f t="shared" si="0"/>
        <v>-19465</v>
      </c>
      <c r="I10" s="6">
        <v>17800</v>
      </c>
      <c r="J10" s="6">
        <v>20</v>
      </c>
      <c r="K10" s="6"/>
      <c r="L10" s="6"/>
      <c r="M10" s="6"/>
    </row>
    <row r="11" spans="1:13">
      <c r="A11" s="5" t="s">
        <v>34</v>
      </c>
      <c r="B11" s="5">
        <v>2106</v>
      </c>
      <c r="C11" s="18" t="s">
        <v>13</v>
      </c>
      <c r="D11" s="5">
        <v>59</v>
      </c>
      <c r="E11" s="11" t="s">
        <v>35</v>
      </c>
      <c r="F11" s="11" t="s">
        <v>30</v>
      </c>
      <c r="G11" s="11" t="s">
        <v>31</v>
      </c>
      <c r="H11" s="5">
        <f t="shared" si="0"/>
        <v>-19465</v>
      </c>
      <c r="I11" s="5">
        <v>17800</v>
      </c>
      <c r="J11" s="6">
        <v>20</v>
      </c>
      <c r="K11" s="6"/>
      <c r="L11" s="6"/>
      <c r="M11" s="6"/>
    </row>
    <row r="12" spans="1:13">
      <c r="A12" s="5" t="s">
        <v>36</v>
      </c>
      <c r="B12" s="5">
        <v>2500</v>
      </c>
      <c r="C12" s="11" t="s">
        <v>37</v>
      </c>
      <c r="D12" s="5">
        <v>23</v>
      </c>
      <c r="E12" s="11" t="s">
        <v>17</v>
      </c>
      <c r="F12" s="11" t="s">
        <v>18</v>
      </c>
      <c r="G12" s="11" t="s">
        <v>38</v>
      </c>
      <c r="H12" s="5">
        <f t="shared" ref="H12" si="1">205693-217068</f>
        <v>-11375</v>
      </c>
      <c r="I12" s="6">
        <v>19800</v>
      </c>
      <c r="J12" s="6">
        <v>35</v>
      </c>
      <c r="K12" s="6"/>
      <c r="L12" s="6"/>
      <c r="M12" s="6"/>
    </row>
    <row r="13" spans="1:13">
      <c r="A13" s="5" t="s">
        <v>39</v>
      </c>
      <c r="B13" s="5">
        <v>2500</v>
      </c>
      <c r="C13" s="12" t="s">
        <v>187</v>
      </c>
      <c r="D13" s="5">
        <v>18</v>
      </c>
      <c r="E13" s="12" t="s">
        <v>188</v>
      </c>
      <c r="F13" s="12" t="s">
        <v>199</v>
      </c>
      <c r="G13" s="12" t="s">
        <v>189</v>
      </c>
      <c r="H13" s="6">
        <f>202170-217068</f>
        <v>-14898</v>
      </c>
      <c r="I13" s="6">
        <v>17800</v>
      </c>
      <c r="J13" s="6">
        <v>25</v>
      </c>
      <c r="K13" s="6"/>
      <c r="L13" s="6"/>
      <c r="M13" s="6"/>
    </row>
    <row r="14" spans="1:13">
      <c r="A14" s="5" t="s">
        <v>41</v>
      </c>
      <c r="B14" s="5">
        <v>2500</v>
      </c>
      <c r="C14" s="12" t="s">
        <v>187</v>
      </c>
      <c r="D14" s="5">
        <v>19</v>
      </c>
      <c r="E14" s="12" t="s">
        <v>200</v>
      </c>
      <c r="F14" s="14" t="s">
        <v>201</v>
      </c>
      <c r="G14" s="12" t="s">
        <v>189</v>
      </c>
      <c r="H14" s="6">
        <f>202170-217068</f>
        <v>-14898</v>
      </c>
      <c r="I14" s="6">
        <v>19800</v>
      </c>
      <c r="J14" s="6">
        <v>20</v>
      </c>
      <c r="K14" s="6"/>
      <c r="L14" s="6"/>
      <c r="M14" s="6"/>
    </row>
    <row r="15" spans="1:13">
      <c r="A15" s="5" t="s">
        <v>43</v>
      </c>
      <c r="B15" s="6">
        <v>2500</v>
      </c>
      <c r="C15" s="13" t="s">
        <v>37</v>
      </c>
      <c r="D15" s="6">
        <v>30</v>
      </c>
      <c r="E15" s="13" t="s">
        <v>44</v>
      </c>
      <c r="F15" s="13" t="s">
        <v>45</v>
      </c>
      <c r="G15" s="13" t="s">
        <v>46</v>
      </c>
      <c r="H15" s="6">
        <f>200465-217068</f>
        <v>-16603</v>
      </c>
      <c r="I15" s="6">
        <v>17800</v>
      </c>
      <c r="J15" s="6">
        <v>25</v>
      </c>
      <c r="K15" s="6"/>
      <c r="L15" s="6"/>
      <c r="M15" s="6"/>
    </row>
    <row r="16" spans="1:13">
      <c r="A16" s="5" t="s">
        <v>47</v>
      </c>
      <c r="B16" s="6">
        <v>2500</v>
      </c>
      <c r="C16" s="13" t="s">
        <v>37</v>
      </c>
      <c r="D16" s="6">
        <v>35</v>
      </c>
      <c r="E16" s="13" t="s">
        <v>48</v>
      </c>
      <c r="F16" s="13" t="s">
        <v>49</v>
      </c>
      <c r="G16" s="13" t="s">
        <v>27</v>
      </c>
      <c r="H16" s="6">
        <f>199308-217068</f>
        <v>-17760</v>
      </c>
      <c r="I16" s="6">
        <v>17800</v>
      </c>
      <c r="J16" s="6">
        <v>10</v>
      </c>
      <c r="K16" s="6"/>
      <c r="L16" s="6"/>
      <c r="M16" s="6"/>
    </row>
    <row r="17" spans="1:13">
      <c r="A17" s="5" t="s">
        <v>50</v>
      </c>
      <c r="B17" s="6">
        <v>2500</v>
      </c>
      <c r="C17" s="13" t="s">
        <v>37</v>
      </c>
      <c r="D17" s="6">
        <v>14</v>
      </c>
      <c r="E17" s="13" t="s">
        <v>51</v>
      </c>
      <c r="F17" s="14" t="s">
        <v>180</v>
      </c>
      <c r="G17" s="13" t="s">
        <v>53</v>
      </c>
      <c r="H17" s="5">
        <f>199900-217068</f>
        <v>-17168</v>
      </c>
      <c r="I17" s="6">
        <v>17800</v>
      </c>
      <c r="J17" s="6">
        <v>25</v>
      </c>
    </row>
    <row r="18" spans="1:13" s="3" customFormat="1" ht="17" customHeight="1">
      <c r="A18" s="5" t="s">
        <v>54</v>
      </c>
      <c r="B18" s="5" t="s">
        <v>55</v>
      </c>
      <c r="C18" s="20" t="s">
        <v>193</v>
      </c>
      <c r="D18" s="6">
        <v>3</v>
      </c>
      <c r="E18" s="8" t="s">
        <v>198</v>
      </c>
      <c r="F18" s="8" t="s">
        <v>202</v>
      </c>
      <c r="G18" s="8" t="s">
        <v>194</v>
      </c>
      <c r="H18" s="6">
        <f>195898-217068</f>
        <v>-21170</v>
      </c>
      <c r="I18" s="6">
        <v>5000</v>
      </c>
      <c r="J18" s="6">
        <v>10</v>
      </c>
      <c r="K18" s="6"/>
      <c r="L18" s="6"/>
    </row>
    <row r="19" spans="1:13">
      <c r="A19" s="5" t="s">
        <v>57</v>
      </c>
      <c r="B19" s="5">
        <v>2461</v>
      </c>
      <c r="C19" s="8" t="s">
        <v>196</v>
      </c>
      <c r="D19" s="6">
        <v>47</v>
      </c>
      <c r="E19" s="8" t="s">
        <v>203</v>
      </c>
      <c r="F19" s="8" t="s">
        <v>204</v>
      </c>
      <c r="G19" s="6" t="s">
        <v>9</v>
      </c>
      <c r="H19" s="15">
        <v>-21726</v>
      </c>
      <c r="I19" s="6">
        <v>12900</v>
      </c>
      <c r="J19" s="6">
        <v>25</v>
      </c>
      <c r="K19" s="6"/>
      <c r="L19" s="6"/>
    </row>
    <row r="20" spans="1:13">
      <c r="A20" s="5" t="s">
        <v>58</v>
      </c>
      <c r="B20" s="6">
        <v>2466</v>
      </c>
      <c r="C20" s="20" t="s">
        <v>205</v>
      </c>
      <c r="D20" s="6">
        <v>35</v>
      </c>
      <c r="E20" s="8" t="s">
        <v>191</v>
      </c>
      <c r="F20" s="6" t="s">
        <v>63</v>
      </c>
      <c r="G20" s="8" t="s">
        <v>190</v>
      </c>
      <c r="H20" s="6">
        <f>197024-217068</f>
        <v>-20044</v>
      </c>
      <c r="I20" s="6">
        <v>19800</v>
      </c>
      <c r="J20" s="6">
        <v>20</v>
      </c>
      <c r="K20" s="6"/>
      <c r="L20" s="6"/>
      <c r="M20" s="6"/>
    </row>
    <row r="21" spans="1:13">
      <c r="A21" s="5" t="s">
        <v>61</v>
      </c>
      <c r="B21" s="6">
        <v>2466</v>
      </c>
      <c r="C21" s="20" t="s">
        <v>205</v>
      </c>
      <c r="D21" s="6">
        <v>36</v>
      </c>
      <c r="E21" s="8" t="s">
        <v>254</v>
      </c>
      <c r="F21" s="6" t="s">
        <v>63</v>
      </c>
      <c r="G21" s="6" t="s">
        <v>60</v>
      </c>
      <c r="H21" s="6">
        <f>197024-217068</f>
        <v>-20044</v>
      </c>
      <c r="I21" s="6">
        <v>19800</v>
      </c>
      <c r="J21" s="6">
        <v>20</v>
      </c>
      <c r="K21" s="6"/>
      <c r="L21" s="6"/>
      <c r="M21" s="6"/>
    </row>
    <row r="22" spans="1:13">
      <c r="A22" s="5" t="s">
        <v>64</v>
      </c>
      <c r="B22" s="6">
        <v>2466</v>
      </c>
      <c r="C22" s="20" t="s">
        <v>205</v>
      </c>
      <c r="D22" s="6">
        <v>31</v>
      </c>
      <c r="E22" s="8" t="s">
        <v>253</v>
      </c>
      <c r="F22" s="8" t="s">
        <v>206</v>
      </c>
      <c r="G22" s="13" t="s">
        <v>27</v>
      </c>
      <c r="H22" s="6">
        <f>199308-217068</f>
        <v>-17760</v>
      </c>
      <c r="I22" s="6">
        <v>19800</v>
      </c>
      <c r="J22" s="6">
        <v>20</v>
      </c>
      <c r="K22" s="6"/>
      <c r="L22" s="6"/>
      <c r="M22" s="6"/>
    </row>
    <row r="23" spans="1:13">
      <c r="A23" s="5" t="s">
        <v>65</v>
      </c>
      <c r="B23" s="6">
        <v>2466</v>
      </c>
      <c r="C23" s="20" t="s">
        <v>205</v>
      </c>
      <c r="D23" s="6">
        <v>18</v>
      </c>
      <c r="E23" s="8" t="s">
        <v>208</v>
      </c>
      <c r="F23" s="8" t="s">
        <v>209</v>
      </c>
      <c r="G23" s="6" t="s">
        <v>9</v>
      </c>
      <c r="H23" s="6">
        <f>195342-217068</f>
        <v>-21726</v>
      </c>
      <c r="I23" s="6">
        <v>19800</v>
      </c>
      <c r="J23" s="6">
        <v>20</v>
      </c>
      <c r="K23" s="6"/>
      <c r="L23" s="6"/>
      <c r="M23" s="6"/>
    </row>
    <row r="24" spans="1:13">
      <c r="A24" s="5" t="s">
        <v>66</v>
      </c>
      <c r="B24" s="6">
        <v>2462</v>
      </c>
      <c r="C24" s="8" t="s">
        <v>207</v>
      </c>
      <c r="D24" s="6">
        <v>3</v>
      </c>
      <c r="E24" s="8" t="s">
        <v>208</v>
      </c>
      <c r="F24" s="16" t="s">
        <v>195</v>
      </c>
      <c r="G24" s="6" t="s">
        <v>14</v>
      </c>
      <c r="H24" s="6" t="s">
        <v>14</v>
      </c>
      <c r="I24" s="6">
        <v>13800</v>
      </c>
      <c r="J24" s="6">
        <v>30</v>
      </c>
    </row>
    <row r="25" spans="1:13">
      <c r="A25" s="5" t="s">
        <v>68</v>
      </c>
      <c r="B25" s="6">
        <v>2469</v>
      </c>
      <c r="C25" s="20" t="s">
        <v>210</v>
      </c>
      <c r="D25" s="6">
        <v>17</v>
      </c>
      <c r="E25" s="6" t="s">
        <v>40</v>
      </c>
      <c r="F25" s="8" t="s">
        <v>211</v>
      </c>
      <c r="G25" s="8" t="s">
        <v>215</v>
      </c>
      <c r="H25" s="6">
        <f>196461-217068</f>
        <v>-20607</v>
      </c>
      <c r="I25" s="6">
        <v>16000</v>
      </c>
      <c r="J25" s="6">
        <v>39</v>
      </c>
      <c r="K25" s="6"/>
    </row>
    <row r="26" spans="1:13">
      <c r="A26" s="5" t="s">
        <v>69</v>
      </c>
      <c r="B26" s="6">
        <v>2469</v>
      </c>
      <c r="C26" s="20" t="s">
        <v>210</v>
      </c>
      <c r="D26" s="6">
        <v>20</v>
      </c>
      <c r="E26" s="6" t="s">
        <v>42</v>
      </c>
      <c r="F26" s="8" t="s">
        <v>212</v>
      </c>
      <c r="G26" s="8" t="s">
        <v>215</v>
      </c>
      <c r="H26" s="6">
        <f>196461-217068</f>
        <v>-20607</v>
      </c>
      <c r="I26" s="6">
        <v>16900</v>
      </c>
      <c r="J26" s="6">
        <v>8</v>
      </c>
      <c r="K26" s="6"/>
    </row>
    <row r="27" spans="1:13">
      <c r="A27" s="5" t="s">
        <v>70</v>
      </c>
      <c r="B27" s="6">
        <v>2469</v>
      </c>
      <c r="C27" s="20" t="s">
        <v>210</v>
      </c>
      <c r="D27" s="6">
        <v>27</v>
      </c>
      <c r="E27" s="8" t="s">
        <v>214</v>
      </c>
      <c r="F27" s="6" t="s">
        <v>63</v>
      </c>
      <c r="G27" s="8" t="s">
        <v>190</v>
      </c>
      <c r="H27" s="6">
        <f>197024-217068</f>
        <v>-20044</v>
      </c>
      <c r="I27" s="6">
        <v>16000</v>
      </c>
      <c r="J27" s="6">
        <v>50</v>
      </c>
      <c r="K27" s="6"/>
    </row>
    <row r="28" spans="1:13" s="3" customFormat="1" ht="19" customHeight="1">
      <c r="A28" s="5" t="s">
        <v>71</v>
      </c>
      <c r="B28" s="6">
        <v>2469</v>
      </c>
      <c r="C28" s="20" t="s">
        <v>210</v>
      </c>
      <c r="D28" s="6">
        <v>21</v>
      </c>
      <c r="E28" s="8" t="s">
        <v>213</v>
      </c>
      <c r="F28" s="8" t="s">
        <v>216</v>
      </c>
      <c r="G28" s="8" t="s">
        <v>217</v>
      </c>
      <c r="H28" s="6">
        <f>194823-217068</f>
        <v>-22245</v>
      </c>
      <c r="I28" s="6">
        <v>16900</v>
      </c>
      <c r="J28" s="6">
        <v>12</v>
      </c>
      <c r="K28" s="6"/>
    </row>
    <row r="29" spans="1:13">
      <c r="A29" s="5" t="s">
        <v>72</v>
      </c>
      <c r="B29" s="6">
        <v>2104</v>
      </c>
      <c r="C29" s="14" t="s">
        <v>218</v>
      </c>
      <c r="D29" s="6">
        <v>6</v>
      </c>
      <c r="E29" s="8" t="s">
        <v>213</v>
      </c>
      <c r="F29" s="14" t="s">
        <v>216</v>
      </c>
      <c r="G29" s="14" t="s">
        <v>217</v>
      </c>
      <c r="H29" s="6">
        <f>194823-217068</f>
        <v>-22245</v>
      </c>
      <c r="I29" s="6">
        <v>13800</v>
      </c>
      <c r="J29" s="6">
        <v>50</v>
      </c>
      <c r="K29" s="6"/>
    </row>
    <row r="30" spans="1:13">
      <c r="A30" s="5" t="s">
        <v>73</v>
      </c>
      <c r="B30" s="6">
        <v>2104</v>
      </c>
      <c r="C30" s="13" t="s">
        <v>74</v>
      </c>
      <c r="D30" s="6">
        <v>8</v>
      </c>
      <c r="E30" s="8" t="s">
        <v>219</v>
      </c>
      <c r="F30" s="14" t="s">
        <v>209</v>
      </c>
      <c r="G30" s="13" t="s">
        <v>9</v>
      </c>
      <c r="H30" s="6">
        <f>195342-217068</f>
        <v>-21726</v>
      </c>
      <c r="I30" s="6">
        <v>13800</v>
      </c>
      <c r="J30" s="6">
        <v>50</v>
      </c>
      <c r="K30" s="6"/>
    </row>
    <row r="31" spans="1:13">
      <c r="A31" s="5" t="s">
        <v>75</v>
      </c>
      <c r="B31" s="6">
        <v>2104</v>
      </c>
      <c r="C31" s="13" t="s">
        <v>74</v>
      </c>
      <c r="D31" s="6">
        <v>12</v>
      </c>
      <c r="E31" s="8" t="s">
        <v>220</v>
      </c>
      <c r="F31" s="14" t="s">
        <v>211</v>
      </c>
      <c r="G31" s="14" t="s">
        <v>194</v>
      </c>
      <c r="H31" s="6">
        <f>195898-217068</f>
        <v>-21170</v>
      </c>
      <c r="I31" s="6">
        <v>13800</v>
      </c>
      <c r="J31" s="6">
        <v>50</v>
      </c>
      <c r="K31" s="6"/>
    </row>
    <row r="32" spans="1:13">
      <c r="A32" s="5" t="s">
        <v>76</v>
      </c>
      <c r="B32" s="6">
        <v>2104</v>
      </c>
      <c r="C32" s="13" t="s">
        <v>74</v>
      </c>
      <c r="D32" s="6">
        <v>14</v>
      </c>
      <c r="E32" s="6" t="s">
        <v>78</v>
      </c>
      <c r="F32" s="14" t="s">
        <v>211</v>
      </c>
      <c r="G32" s="14" t="s">
        <v>194</v>
      </c>
      <c r="H32" s="6">
        <f>195898-217068</f>
        <v>-21170</v>
      </c>
      <c r="I32" s="8" t="s">
        <v>221</v>
      </c>
      <c r="J32" s="6">
        <v>50</v>
      </c>
      <c r="K32" s="6"/>
    </row>
    <row r="33" spans="1:13">
      <c r="A33" s="5" t="s">
        <v>77</v>
      </c>
      <c r="B33" s="6">
        <v>2093</v>
      </c>
      <c r="C33" s="20" t="s">
        <v>222</v>
      </c>
      <c r="D33" s="6">
        <v>2</v>
      </c>
      <c r="E33" s="8" t="s">
        <v>223</v>
      </c>
      <c r="F33" s="14" t="s">
        <v>216</v>
      </c>
      <c r="G33" s="14" t="s">
        <v>217</v>
      </c>
      <c r="H33" s="6">
        <f>194823-217068</f>
        <v>-22245</v>
      </c>
      <c r="I33" s="6">
        <v>19800</v>
      </c>
      <c r="J33" s="6">
        <v>10</v>
      </c>
      <c r="K33" s="6"/>
    </row>
    <row r="34" spans="1:13">
      <c r="A34" s="5" t="s">
        <v>79</v>
      </c>
      <c r="B34" s="6">
        <v>2093</v>
      </c>
      <c r="C34" s="19" t="s">
        <v>80</v>
      </c>
      <c r="D34" s="6">
        <v>1</v>
      </c>
      <c r="E34" s="6" t="s">
        <v>67</v>
      </c>
      <c r="F34" s="13" t="s">
        <v>59</v>
      </c>
      <c r="G34" s="13" t="s">
        <v>9</v>
      </c>
      <c r="H34" s="6">
        <f>195342-217068</f>
        <v>-21726</v>
      </c>
      <c r="I34" s="6">
        <v>19800</v>
      </c>
      <c r="J34" s="6">
        <v>12</v>
      </c>
      <c r="K34" s="6"/>
    </row>
    <row r="35" spans="1:13">
      <c r="A35" s="5" t="s">
        <v>81</v>
      </c>
      <c r="B35" s="6">
        <v>2576</v>
      </c>
      <c r="C35" s="8" t="s">
        <v>224</v>
      </c>
      <c r="D35" s="6">
        <v>17</v>
      </c>
      <c r="E35" s="6" t="s">
        <v>83</v>
      </c>
      <c r="F35" s="14" t="s">
        <v>211</v>
      </c>
      <c r="G35" s="13" t="s">
        <v>84</v>
      </c>
      <c r="H35" s="6">
        <f>198737-217068</f>
        <v>-18331</v>
      </c>
      <c r="I35" s="6">
        <v>12800</v>
      </c>
      <c r="J35" s="6">
        <v>100</v>
      </c>
      <c r="K35" s="6"/>
      <c r="L35" s="6"/>
      <c r="M35" s="6"/>
    </row>
    <row r="36" spans="1:13">
      <c r="A36" s="5" t="s">
        <v>82</v>
      </c>
      <c r="B36" s="6">
        <v>2583</v>
      </c>
      <c r="C36" s="20" t="s">
        <v>225</v>
      </c>
      <c r="D36" s="6">
        <v>25</v>
      </c>
      <c r="E36" s="6" t="s">
        <v>86</v>
      </c>
      <c r="F36" s="14" t="s">
        <v>211</v>
      </c>
      <c r="G36" s="14" t="s">
        <v>194</v>
      </c>
      <c r="H36" s="6">
        <f>195898-217068</f>
        <v>-21170</v>
      </c>
      <c r="I36" s="6">
        <v>19800</v>
      </c>
      <c r="J36" s="6">
        <v>60</v>
      </c>
      <c r="K36" s="6"/>
    </row>
    <row r="37" spans="1:13">
      <c r="A37" s="5" t="s">
        <v>85</v>
      </c>
      <c r="B37" s="6">
        <v>2504</v>
      </c>
      <c r="C37" s="8" t="s">
        <v>176</v>
      </c>
      <c r="D37" s="6">
        <v>24</v>
      </c>
      <c r="E37" s="6" t="s">
        <v>7</v>
      </c>
      <c r="F37" s="14" t="s">
        <v>226</v>
      </c>
      <c r="G37" s="14" t="s">
        <v>190</v>
      </c>
      <c r="H37" s="6">
        <f>197024-217068</f>
        <v>-20044</v>
      </c>
      <c r="I37" s="6">
        <v>16800</v>
      </c>
      <c r="J37" s="6">
        <v>96</v>
      </c>
    </row>
    <row r="38" spans="1:13">
      <c r="A38" s="5" t="s">
        <v>87</v>
      </c>
      <c r="B38" s="6">
        <v>2433</v>
      </c>
      <c r="C38" s="20" t="s">
        <v>228</v>
      </c>
      <c r="D38" s="6">
        <v>4</v>
      </c>
      <c r="E38" s="8" t="s">
        <v>227</v>
      </c>
      <c r="F38" s="14" t="s">
        <v>209</v>
      </c>
      <c r="G38" s="14" t="s">
        <v>195</v>
      </c>
      <c r="H38" s="8" t="s">
        <v>195</v>
      </c>
      <c r="I38" s="6">
        <v>12000</v>
      </c>
      <c r="J38" s="6">
        <v>25</v>
      </c>
    </row>
    <row r="39" spans="1:13">
      <c r="A39" s="5" t="s">
        <v>88</v>
      </c>
      <c r="B39" s="6">
        <v>2433</v>
      </c>
      <c r="C39" s="20" t="s">
        <v>228</v>
      </c>
      <c r="D39" s="6">
        <v>2</v>
      </c>
      <c r="E39" s="6" t="s">
        <v>89</v>
      </c>
      <c r="F39" s="14" t="s">
        <v>211</v>
      </c>
      <c r="G39" s="14" t="s">
        <v>194</v>
      </c>
      <c r="H39" s="6">
        <f>195898-217068</f>
        <v>-21170</v>
      </c>
      <c r="I39" s="6">
        <v>12000</v>
      </c>
      <c r="J39" s="6">
        <v>25</v>
      </c>
      <c r="K39" s="6"/>
    </row>
    <row r="40" spans="1:13">
      <c r="A40" s="5" t="s">
        <v>90</v>
      </c>
      <c r="B40" s="6">
        <v>2499</v>
      </c>
      <c r="C40" s="14" t="s">
        <v>232</v>
      </c>
      <c r="D40" s="6">
        <v>9</v>
      </c>
      <c r="E40" s="6" t="s">
        <v>92</v>
      </c>
      <c r="F40" s="13" t="s">
        <v>93</v>
      </c>
      <c r="G40" s="13" t="s">
        <v>46</v>
      </c>
      <c r="H40" s="6">
        <f>200465-217068</f>
        <v>-16603</v>
      </c>
      <c r="I40" s="6">
        <v>19800</v>
      </c>
      <c r="J40" s="6">
        <v>15</v>
      </c>
      <c r="K40" s="6"/>
    </row>
    <row r="41" spans="1:13">
      <c r="A41" s="5" t="s">
        <v>94</v>
      </c>
      <c r="B41" s="6">
        <v>2499</v>
      </c>
      <c r="C41" s="13" t="s">
        <v>91</v>
      </c>
      <c r="D41" s="6">
        <v>4</v>
      </c>
      <c r="E41" s="6" t="s">
        <v>95</v>
      </c>
      <c r="F41" s="13" t="s">
        <v>96</v>
      </c>
      <c r="G41" s="13" t="s">
        <v>84</v>
      </c>
      <c r="H41" s="6">
        <f>198737-217068</f>
        <v>-18331</v>
      </c>
      <c r="I41" s="6">
        <v>19800</v>
      </c>
      <c r="J41" s="6">
        <v>15</v>
      </c>
      <c r="K41" s="6"/>
    </row>
    <row r="42" spans="1:13">
      <c r="A42" s="5" t="s">
        <v>97</v>
      </c>
      <c r="B42" s="6">
        <v>2427</v>
      </c>
      <c r="C42" s="20" t="s">
        <v>231</v>
      </c>
      <c r="D42" s="6">
        <v>3</v>
      </c>
      <c r="E42" s="6" t="s">
        <v>99</v>
      </c>
      <c r="F42" s="13" t="s">
        <v>14</v>
      </c>
      <c r="G42" s="8" t="s">
        <v>215</v>
      </c>
      <c r="H42" s="6">
        <f>196461-217068</f>
        <v>-20607</v>
      </c>
      <c r="I42" s="6">
        <v>15800</v>
      </c>
      <c r="J42" s="6">
        <v>5</v>
      </c>
    </row>
    <row r="43" spans="1:13">
      <c r="A43" s="5" t="s">
        <v>100</v>
      </c>
      <c r="B43" s="6">
        <v>2427</v>
      </c>
      <c r="C43" s="19" t="s">
        <v>98</v>
      </c>
      <c r="D43" s="6">
        <v>4</v>
      </c>
      <c r="E43" s="6" t="s">
        <v>56</v>
      </c>
      <c r="F43" s="13" t="s">
        <v>14</v>
      </c>
      <c r="G43" s="13" t="s">
        <v>9</v>
      </c>
      <c r="H43" s="6">
        <f>195342-217068</f>
        <v>-21726</v>
      </c>
      <c r="I43" s="6">
        <v>14500</v>
      </c>
      <c r="J43" s="6">
        <v>5</v>
      </c>
    </row>
    <row r="44" spans="1:13">
      <c r="A44" s="5" t="s">
        <v>101</v>
      </c>
      <c r="B44" s="6">
        <v>2422</v>
      </c>
      <c r="C44" s="13" t="s">
        <v>102</v>
      </c>
      <c r="D44" s="6">
        <v>8</v>
      </c>
      <c r="E44" s="6" t="s">
        <v>103</v>
      </c>
      <c r="F44" s="13" t="s">
        <v>26</v>
      </c>
      <c r="G44" s="13" t="s">
        <v>23</v>
      </c>
      <c r="H44" s="6">
        <f>202704-217068</f>
        <v>-14364</v>
      </c>
      <c r="I44" s="6">
        <v>9800</v>
      </c>
      <c r="J44" s="6">
        <v>5</v>
      </c>
    </row>
    <row r="45" spans="1:13">
      <c r="A45" s="5" t="s">
        <v>104</v>
      </c>
      <c r="B45" s="6">
        <v>2422</v>
      </c>
      <c r="C45" s="13" t="s">
        <v>102</v>
      </c>
      <c r="D45" s="6">
        <v>6</v>
      </c>
      <c r="E45" s="6" t="s">
        <v>56</v>
      </c>
      <c r="F45" s="13" t="s">
        <v>14</v>
      </c>
      <c r="G45" s="26" t="s">
        <v>195</v>
      </c>
      <c r="H45" s="6" t="s">
        <v>14</v>
      </c>
      <c r="I45" s="6"/>
      <c r="J45" s="6">
        <v>5</v>
      </c>
    </row>
    <row r="46" spans="1:13">
      <c r="A46" s="5" t="s">
        <v>105</v>
      </c>
      <c r="B46" s="22">
        <v>1697</v>
      </c>
      <c r="C46" s="20" t="s">
        <v>244</v>
      </c>
      <c r="D46" s="6">
        <v>10</v>
      </c>
      <c r="E46" s="8" t="s">
        <v>243</v>
      </c>
      <c r="F46" s="14" t="s">
        <v>245</v>
      </c>
      <c r="G46" s="14" t="s">
        <v>246</v>
      </c>
      <c r="H46" s="6">
        <f>198156-217068</f>
        <v>-18912</v>
      </c>
      <c r="I46" s="6">
        <v>16600</v>
      </c>
      <c r="J46" s="6">
        <v>30</v>
      </c>
    </row>
    <row r="47" spans="1:13">
      <c r="A47" s="5" t="s">
        <v>106</v>
      </c>
      <c r="B47" s="22">
        <v>1697</v>
      </c>
      <c r="C47" s="14" t="s">
        <v>242</v>
      </c>
      <c r="D47" s="6">
        <v>10</v>
      </c>
      <c r="E47" s="8" t="s">
        <v>243</v>
      </c>
      <c r="F47" s="14" t="s">
        <v>245</v>
      </c>
      <c r="G47" s="14" t="s">
        <v>246</v>
      </c>
      <c r="H47" s="6">
        <f>198156-217068</f>
        <v>-18912</v>
      </c>
      <c r="I47" s="6">
        <v>10800</v>
      </c>
      <c r="J47" s="6">
        <v>30</v>
      </c>
    </row>
    <row r="48" spans="1:13">
      <c r="A48" s="5" t="s">
        <v>107</v>
      </c>
      <c r="B48" s="6">
        <v>2424</v>
      </c>
      <c r="C48" s="20" t="s">
        <v>239</v>
      </c>
      <c r="D48" s="6">
        <v>6</v>
      </c>
      <c r="E48" s="25" t="s">
        <v>240</v>
      </c>
      <c r="F48" s="25" t="s">
        <v>216</v>
      </c>
      <c r="G48" s="25" t="s">
        <v>241</v>
      </c>
      <c r="H48" s="24">
        <f>215003-217068</f>
        <v>-2065</v>
      </c>
      <c r="I48" s="6">
        <v>11800</v>
      </c>
      <c r="J48" s="6">
        <v>5</v>
      </c>
    </row>
    <row r="49" spans="1:10" ht="18" customHeight="1">
      <c r="A49" s="5" t="s">
        <v>108</v>
      </c>
      <c r="B49" s="6">
        <v>2424</v>
      </c>
      <c r="C49" s="20" t="s">
        <v>239</v>
      </c>
      <c r="D49" s="6">
        <v>6</v>
      </c>
      <c r="E49" s="6" t="s">
        <v>48</v>
      </c>
      <c r="F49" s="13" t="s">
        <v>18</v>
      </c>
      <c r="G49" s="13" t="s">
        <v>19</v>
      </c>
      <c r="H49" s="6">
        <f>205085-217068</f>
        <v>-11983</v>
      </c>
      <c r="I49" s="6">
        <v>19300</v>
      </c>
      <c r="J49" s="6">
        <v>2</v>
      </c>
    </row>
    <row r="50" spans="1:10">
      <c r="A50" s="5" t="s">
        <v>113</v>
      </c>
      <c r="B50" s="6">
        <v>2428</v>
      </c>
      <c r="C50" s="13" t="s">
        <v>109</v>
      </c>
      <c r="D50" s="6">
        <v>8</v>
      </c>
      <c r="E50" s="6" t="s">
        <v>110</v>
      </c>
      <c r="F50" s="6" t="s">
        <v>111</v>
      </c>
      <c r="G50" s="6" t="s">
        <v>112</v>
      </c>
      <c r="H50" s="6">
        <f>202170-217068</f>
        <v>-14898</v>
      </c>
      <c r="I50" s="6">
        <v>18000</v>
      </c>
      <c r="J50" s="6">
        <v>20</v>
      </c>
    </row>
    <row r="51" spans="1:10">
      <c r="A51" s="5" t="s">
        <v>114</v>
      </c>
      <c r="B51" s="6">
        <v>2428</v>
      </c>
      <c r="C51" s="13" t="s">
        <v>109</v>
      </c>
      <c r="D51" s="6">
        <v>6</v>
      </c>
      <c r="E51" s="6" t="s">
        <v>62</v>
      </c>
      <c r="F51" s="6" t="s">
        <v>111</v>
      </c>
      <c r="G51" s="6" t="s">
        <v>84</v>
      </c>
      <c r="H51" s="6">
        <f>198737-217068</f>
        <v>-18331</v>
      </c>
      <c r="I51" s="6">
        <v>16000</v>
      </c>
      <c r="J51" s="6">
        <v>10</v>
      </c>
    </row>
    <row r="52" spans="1:10">
      <c r="A52" s="5" t="s">
        <v>115</v>
      </c>
      <c r="B52" s="6">
        <v>2428</v>
      </c>
      <c r="C52" s="13" t="s">
        <v>109</v>
      </c>
      <c r="D52" s="22">
        <v>7</v>
      </c>
      <c r="E52" s="8" t="s">
        <v>236</v>
      </c>
      <c r="F52" s="8" t="s">
        <v>237</v>
      </c>
      <c r="G52" s="8" t="s">
        <v>238</v>
      </c>
      <c r="H52" s="6">
        <f>200465-217068</f>
        <v>-16603</v>
      </c>
      <c r="I52" s="6">
        <v>16000</v>
      </c>
      <c r="J52" s="6">
        <v>10</v>
      </c>
    </row>
    <row r="53" spans="1:10">
      <c r="A53" s="5" t="s">
        <v>116</v>
      </c>
      <c r="B53" s="6">
        <v>2428</v>
      </c>
      <c r="C53" s="14" t="s">
        <v>235</v>
      </c>
      <c r="D53" s="22">
        <v>9</v>
      </c>
      <c r="E53" s="6" t="s">
        <v>78</v>
      </c>
      <c r="F53" s="8" t="s">
        <v>211</v>
      </c>
      <c r="G53" s="8" t="s">
        <v>215</v>
      </c>
      <c r="H53" s="6">
        <f>196461-217068</f>
        <v>-20607</v>
      </c>
      <c r="I53" s="6">
        <v>14000</v>
      </c>
      <c r="J53" s="6">
        <v>5</v>
      </c>
    </row>
    <row r="54" spans="1:10">
      <c r="A54" s="5" t="s">
        <v>118</v>
      </c>
      <c r="B54" s="6">
        <v>2417</v>
      </c>
      <c r="C54" s="20" t="s">
        <v>233</v>
      </c>
      <c r="D54" s="6">
        <v>7</v>
      </c>
      <c r="E54" s="8" t="s">
        <v>191</v>
      </c>
      <c r="F54" s="8" t="s">
        <v>234</v>
      </c>
      <c r="G54" s="5" t="s">
        <v>31</v>
      </c>
      <c r="H54" s="5">
        <f t="shared" ref="H54" si="2">197603-217068</f>
        <v>-19465</v>
      </c>
      <c r="I54" s="6">
        <v>12800</v>
      </c>
      <c r="J54" s="6">
        <v>10</v>
      </c>
    </row>
    <row r="55" spans="1:10">
      <c r="A55" s="5" t="s">
        <v>119</v>
      </c>
      <c r="B55" s="6">
        <v>2417</v>
      </c>
      <c r="C55" s="19" t="s">
        <v>117</v>
      </c>
      <c r="D55" s="6">
        <v>5</v>
      </c>
      <c r="E55" s="6" t="s">
        <v>29</v>
      </c>
      <c r="F55" s="6" t="s">
        <v>49</v>
      </c>
      <c r="G55" s="6" t="s">
        <v>14</v>
      </c>
      <c r="H55" s="6" t="s">
        <v>14</v>
      </c>
      <c r="I55" s="6">
        <v>17800</v>
      </c>
      <c r="J55" s="6">
        <v>10</v>
      </c>
    </row>
    <row r="56" spans="1:10">
      <c r="A56" s="5" t="s">
        <v>121</v>
      </c>
      <c r="B56" s="6">
        <v>2417</v>
      </c>
      <c r="C56" s="19" t="s">
        <v>117</v>
      </c>
      <c r="D56" s="6">
        <v>6</v>
      </c>
      <c r="E56" s="6" t="s">
        <v>120</v>
      </c>
      <c r="F56" s="6" t="s">
        <v>52</v>
      </c>
      <c r="G56" s="6" t="s">
        <v>14</v>
      </c>
      <c r="H56" s="6" t="s">
        <v>14</v>
      </c>
      <c r="I56" s="6">
        <v>16800</v>
      </c>
      <c r="J56" s="6">
        <v>20</v>
      </c>
    </row>
    <row r="57" spans="1:10">
      <c r="A57" s="5" t="s">
        <v>122</v>
      </c>
      <c r="B57" s="6">
        <v>2417</v>
      </c>
      <c r="C57" s="19" t="s">
        <v>117</v>
      </c>
      <c r="D57" s="6">
        <v>7</v>
      </c>
      <c r="E57" s="6" t="s">
        <v>62</v>
      </c>
      <c r="F57" s="6" t="s">
        <v>59</v>
      </c>
      <c r="G57" s="6" t="s">
        <v>31</v>
      </c>
      <c r="H57" s="6">
        <f>197603-217068</f>
        <v>-19465</v>
      </c>
      <c r="I57" s="6">
        <v>12800</v>
      </c>
      <c r="J57" s="6">
        <v>10</v>
      </c>
    </row>
    <row r="58" spans="1:10">
      <c r="A58" s="5" t="s">
        <v>123</v>
      </c>
      <c r="B58" s="6">
        <v>2417</v>
      </c>
      <c r="C58" s="19" t="s">
        <v>117</v>
      </c>
      <c r="D58" s="6">
        <v>4</v>
      </c>
      <c r="E58" s="6" t="s">
        <v>67</v>
      </c>
      <c r="F58" s="6" t="s">
        <v>59</v>
      </c>
      <c r="G58" s="6" t="s">
        <v>14</v>
      </c>
      <c r="H58" s="6" t="s">
        <v>14</v>
      </c>
      <c r="I58" s="6">
        <v>16300</v>
      </c>
      <c r="J58" s="6">
        <v>20</v>
      </c>
    </row>
    <row r="59" spans="1:10">
      <c r="A59" s="5" t="s">
        <v>124</v>
      </c>
      <c r="B59" s="6">
        <v>2572</v>
      </c>
      <c r="C59" s="14" t="s">
        <v>265</v>
      </c>
      <c r="D59" s="6">
        <v>2</v>
      </c>
      <c r="E59" s="6" t="s">
        <v>67</v>
      </c>
      <c r="F59" s="8" t="s">
        <v>266</v>
      </c>
      <c r="G59" s="8" t="s">
        <v>267</v>
      </c>
      <c r="H59" s="8">
        <f>200983-217068</f>
        <v>-16085</v>
      </c>
      <c r="I59" s="6">
        <v>13000</v>
      </c>
      <c r="J59" s="6">
        <v>10</v>
      </c>
    </row>
    <row r="60" spans="1:10">
      <c r="A60" s="5" t="s">
        <v>126</v>
      </c>
      <c r="B60" s="6">
        <v>2578</v>
      </c>
      <c r="C60" s="20" t="s">
        <v>250</v>
      </c>
      <c r="D60" s="6">
        <v>13</v>
      </c>
      <c r="E60" s="6" t="s">
        <v>125</v>
      </c>
      <c r="F60" s="8" t="s">
        <v>206</v>
      </c>
      <c r="G60" s="8" t="s">
        <v>248</v>
      </c>
      <c r="H60" s="8">
        <f>199308-217068</f>
        <v>-17760</v>
      </c>
      <c r="I60" s="6">
        <v>13800</v>
      </c>
      <c r="J60" s="6">
        <v>40</v>
      </c>
    </row>
    <row r="61" spans="1:10">
      <c r="A61" s="5" t="s">
        <v>127</v>
      </c>
      <c r="B61" s="6">
        <v>2578</v>
      </c>
      <c r="C61" s="20" t="s">
        <v>250</v>
      </c>
      <c r="D61" s="6">
        <v>10</v>
      </c>
      <c r="E61" s="8" t="s">
        <v>249</v>
      </c>
      <c r="F61" s="8" t="s">
        <v>268</v>
      </c>
      <c r="G61" s="6" t="s">
        <v>14</v>
      </c>
      <c r="H61" s="6" t="s">
        <v>14</v>
      </c>
      <c r="I61" s="6">
        <v>11800</v>
      </c>
      <c r="J61" s="6">
        <v>10</v>
      </c>
    </row>
    <row r="62" spans="1:10">
      <c r="A62" s="5" t="s">
        <v>129</v>
      </c>
      <c r="B62" s="6">
        <v>2397</v>
      </c>
      <c r="C62" s="8" t="s">
        <v>229</v>
      </c>
      <c r="D62" s="6">
        <v>14</v>
      </c>
      <c r="E62" s="8" t="s">
        <v>198</v>
      </c>
      <c r="F62" s="6" t="s">
        <v>14</v>
      </c>
      <c r="G62" s="13" t="s">
        <v>19</v>
      </c>
      <c r="H62" s="6">
        <f>205085-217068</f>
        <v>-11983</v>
      </c>
      <c r="I62" s="6">
        <v>16800</v>
      </c>
      <c r="J62" s="6" t="s">
        <v>14</v>
      </c>
    </row>
    <row r="63" spans="1:10">
      <c r="A63" s="5" t="s">
        <v>130</v>
      </c>
      <c r="B63" s="6">
        <v>2397</v>
      </c>
      <c r="C63" s="8" t="s">
        <v>229</v>
      </c>
      <c r="D63" s="6">
        <v>16</v>
      </c>
      <c r="E63" s="8" t="s">
        <v>247</v>
      </c>
      <c r="F63" s="6" t="s">
        <v>59</v>
      </c>
      <c r="G63" s="6" t="s">
        <v>14</v>
      </c>
      <c r="H63" s="6" t="s">
        <v>14</v>
      </c>
      <c r="I63" s="6">
        <v>16800</v>
      </c>
      <c r="J63" s="6">
        <v>3</v>
      </c>
    </row>
    <row r="64" spans="1:10">
      <c r="A64" s="5" t="s">
        <v>132</v>
      </c>
      <c r="B64" s="6">
        <v>2397</v>
      </c>
      <c r="C64" s="6" t="s">
        <v>128</v>
      </c>
      <c r="D64" s="6">
        <v>14</v>
      </c>
      <c r="E64" s="6" t="s">
        <v>131</v>
      </c>
      <c r="F64" s="6" t="s">
        <v>63</v>
      </c>
      <c r="G64" s="6" t="s">
        <v>60</v>
      </c>
      <c r="H64" s="6">
        <f>197024-217068</f>
        <v>-20044</v>
      </c>
      <c r="I64" s="6">
        <v>16800</v>
      </c>
      <c r="J64" s="6">
        <v>9</v>
      </c>
    </row>
    <row r="65" spans="1:10">
      <c r="A65" s="5" t="s">
        <v>135</v>
      </c>
      <c r="B65" s="6">
        <v>2180</v>
      </c>
      <c r="C65" s="19" t="s">
        <v>133</v>
      </c>
      <c r="D65" s="6">
        <v>6</v>
      </c>
      <c r="E65" s="6" t="s">
        <v>48</v>
      </c>
      <c r="F65" s="6" t="s">
        <v>134</v>
      </c>
      <c r="G65" s="6" t="s">
        <v>46</v>
      </c>
      <c r="H65" s="6">
        <f>200465-217068</f>
        <v>-16603</v>
      </c>
      <c r="I65" s="6">
        <v>13800</v>
      </c>
      <c r="J65" s="6">
        <v>10</v>
      </c>
    </row>
    <row r="66" spans="1:10">
      <c r="A66" s="5" t="s">
        <v>137</v>
      </c>
      <c r="B66" s="6">
        <v>2420</v>
      </c>
      <c r="C66" s="8" t="s">
        <v>251</v>
      </c>
      <c r="D66" s="6">
        <v>8</v>
      </c>
      <c r="E66" s="8" t="s">
        <v>252</v>
      </c>
      <c r="F66" s="6" t="s">
        <v>96</v>
      </c>
      <c r="G66" s="6" t="s">
        <v>14</v>
      </c>
      <c r="H66" s="6" t="s">
        <v>14</v>
      </c>
      <c r="I66" s="6">
        <v>18800</v>
      </c>
      <c r="J66" s="6">
        <v>5</v>
      </c>
    </row>
    <row r="67" spans="1:10">
      <c r="A67" s="5" t="s">
        <v>139</v>
      </c>
      <c r="B67" s="6">
        <v>2420</v>
      </c>
      <c r="C67" s="6" t="s">
        <v>136</v>
      </c>
      <c r="D67" s="6">
        <v>10</v>
      </c>
      <c r="E67" s="6" t="s">
        <v>138</v>
      </c>
      <c r="F67" s="6" t="s">
        <v>96</v>
      </c>
      <c r="G67" s="6" t="s">
        <v>84</v>
      </c>
      <c r="H67" s="6">
        <f>198737-217068</f>
        <v>-18331</v>
      </c>
      <c r="I67" s="6">
        <v>18800</v>
      </c>
      <c r="J67" s="6">
        <v>10</v>
      </c>
    </row>
    <row r="68" spans="1:10">
      <c r="A68" s="5" t="s">
        <v>141</v>
      </c>
      <c r="B68" s="6">
        <v>2267</v>
      </c>
      <c r="C68" s="20" t="s">
        <v>230</v>
      </c>
      <c r="D68" s="6">
        <v>26</v>
      </c>
      <c r="E68" s="6" t="s">
        <v>103</v>
      </c>
      <c r="F68" s="6" t="s">
        <v>140</v>
      </c>
      <c r="G68" s="8" t="s">
        <v>194</v>
      </c>
      <c r="H68" s="6">
        <f>195898-217068</f>
        <v>-21170</v>
      </c>
      <c r="I68" s="6">
        <v>15800</v>
      </c>
      <c r="J68" s="6">
        <v>10</v>
      </c>
    </row>
    <row r="69" spans="1:10">
      <c r="A69" s="5" t="s">
        <v>142</v>
      </c>
    </row>
    <row r="70" spans="1:10">
      <c r="A70" s="5" t="s">
        <v>143</v>
      </c>
    </row>
    <row r="71" spans="1:10">
      <c r="A71" s="5" t="s">
        <v>144</v>
      </c>
    </row>
    <row r="72" spans="1:10">
      <c r="A72" s="5" t="s">
        <v>145</v>
      </c>
    </row>
    <row r="73" spans="1:10">
      <c r="A73" s="5" t="s">
        <v>146</v>
      </c>
    </row>
    <row r="74" spans="1:10">
      <c r="A74" s="5" t="s">
        <v>147</v>
      </c>
    </row>
    <row r="75" spans="1:10">
      <c r="A75" s="5" t="s">
        <v>148</v>
      </c>
    </row>
    <row r="76" spans="1:10">
      <c r="A76" s="5" t="s">
        <v>149</v>
      </c>
    </row>
    <row r="77" spans="1:10">
      <c r="A77" s="5" t="s">
        <v>150</v>
      </c>
    </row>
    <row r="78" spans="1:10">
      <c r="A78" s="5" t="s">
        <v>151</v>
      </c>
    </row>
    <row r="79" spans="1:10">
      <c r="A79" s="5" t="s">
        <v>152</v>
      </c>
    </row>
    <row r="80" spans="1:10">
      <c r="A80" s="5" t="s">
        <v>153</v>
      </c>
    </row>
    <row r="81" spans="1:10">
      <c r="A81" s="5" t="s">
        <v>155</v>
      </c>
    </row>
    <row r="82" spans="1:10">
      <c r="A82" s="7" t="s">
        <v>154</v>
      </c>
      <c r="B82" s="7"/>
      <c r="C82" s="7"/>
    </row>
    <row r="83" spans="1:10">
      <c r="A83" s="5" t="s">
        <v>155</v>
      </c>
    </row>
    <row r="84" spans="1:10">
      <c r="A84" s="5" t="s">
        <v>156</v>
      </c>
    </row>
    <row r="85" spans="1:10">
      <c r="A85" s="5" t="s">
        <v>157</v>
      </c>
    </row>
    <row r="86" spans="1:10">
      <c r="A86" s="5" t="s">
        <v>158</v>
      </c>
    </row>
    <row r="87" spans="1:10">
      <c r="A87" s="5" t="s">
        <v>159</v>
      </c>
    </row>
    <row r="88" spans="1:10">
      <c r="A88" s="5" t="s">
        <v>160</v>
      </c>
    </row>
    <row r="89" spans="1:10">
      <c r="A89" s="5" t="s">
        <v>161</v>
      </c>
    </row>
    <row r="90" spans="1:10">
      <c r="A90" s="11" t="s">
        <v>162</v>
      </c>
      <c r="B90" s="21"/>
      <c r="C90" s="21"/>
      <c r="D90" s="21"/>
      <c r="E90" s="21"/>
      <c r="F90" s="21"/>
      <c r="G90" s="21"/>
      <c r="H90" s="21"/>
      <c r="I90" s="21"/>
      <c r="J90" s="21"/>
    </row>
    <row r="91" spans="1:10">
      <c r="A91" s="11" t="s">
        <v>163</v>
      </c>
      <c r="B91" s="21"/>
      <c r="C91" s="21"/>
      <c r="D91" s="21"/>
      <c r="E91" s="21"/>
      <c r="F91" s="21"/>
      <c r="G91" s="21"/>
      <c r="H91" s="21"/>
      <c r="I91" s="21"/>
      <c r="J91" s="21"/>
    </row>
    <row r="92" spans="1:10">
      <c r="A92" s="11" t="s">
        <v>164</v>
      </c>
      <c r="B92" s="21"/>
      <c r="C92" s="21"/>
      <c r="D92" s="21"/>
      <c r="E92" s="21"/>
      <c r="F92" s="21"/>
      <c r="G92" s="21"/>
      <c r="H92" s="21"/>
      <c r="I92" s="21"/>
      <c r="J92" s="21"/>
    </row>
    <row r="93" spans="1:10">
      <c r="A93" s="11" t="s">
        <v>165</v>
      </c>
      <c r="B93" s="21"/>
      <c r="C93" s="21"/>
      <c r="D93" s="21"/>
      <c r="E93" s="21"/>
      <c r="F93" s="21"/>
      <c r="G93" s="21"/>
      <c r="H93" s="21"/>
      <c r="I93" s="21"/>
      <c r="J93" s="21"/>
    </row>
    <row r="94" spans="1:10">
      <c r="A94" s="11" t="s">
        <v>166</v>
      </c>
      <c r="B94" s="21"/>
      <c r="C94" s="21"/>
      <c r="D94" s="21"/>
      <c r="E94" s="21"/>
      <c r="F94" s="21"/>
      <c r="G94" s="21"/>
      <c r="H94" s="21"/>
      <c r="I94" s="21"/>
      <c r="J94" s="21"/>
    </row>
    <row r="95" spans="1:10">
      <c r="A95" s="11" t="s">
        <v>167</v>
      </c>
      <c r="B95" s="21"/>
      <c r="C95" s="21"/>
      <c r="D95" s="21"/>
      <c r="E95" s="21"/>
      <c r="F95" s="21"/>
      <c r="G95" s="21"/>
      <c r="H95" s="21"/>
      <c r="I95" s="21"/>
      <c r="J95" s="21"/>
    </row>
    <row r="96" spans="1:10">
      <c r="A96" s="11" t="s">
        <v>168</v>
      </c>
      <c r="B96" s="13">
        <v>2398</v>
      </c>
      <c r="C96" s="25" t="s">
        <v>255</v>
      </c>
      <c r="D96" s="13">
        <v>7</v>
      </c>
      <c r="E96" s="13" t="s">
        <v>67</v>
      </c>
      <c r="F96" s="14" t="s">
        <v>260</v>
      </c>
      <c r="G96" s="13" t="s">
        <v>169</v>
      </c>
      <c r="H96" s="13">
        <f>221088-217068</f>
        <v>4020</v>
      </c>
      <c r="I96" s="13">
        <v>19800</v>
      </c>
      <c r="J96" s="13">
        <v>25</v>
      </c>
    </row>
    <row r="97" spans="1:10">
      <c r="A97" s="11" t="s">
        <v>170</v>
      </c>
      <c r="B97" s="13">
        <v>2579</v>
      </c>
      <c r="C97" s="25" t="s">
        <v>256</v>
      </c>
      <c r="D97" s="13">
        <v>8</v>
      </c>
      <c r="E97" s="13" t="s">
        <v>171</v>
      </c>
      <c r="F97" s="13" t="s">
        <v>173</v>
      </c>
      <c r="G97" s="13" t="s">
        <v>172</v>
      </c>
      <c r="H97" s="13">
        <f>236792-217068</f>
        <v>19724</v>
      </c>
      <c r="I97" s="13">
        <v>12800</v>
      </c>
      <c r="J97" s="13">
        <v>5</v>
      </c>
    </row>
    <row r="98" spans="1:10">
      <c r="A98" s="12" t="s">
        <v>258</v>
      </c>
      <c r="B98" s="13">
        <v>2363</v>
      </c>
      <c r="C98" s="14" t="s">
        <v>257</v>
      </c>
      <c r="D98" s="13">
        <v>11</v>
      </c>
      <c r="E98" s="13" t="s">
        <v>175</v>
      </c>
      <c r="F98" s="23" t="s">
        <v>261</v>
      </c>
      <c r="G98" s="14" t="s">
        <v>262</v>
      </c>
      <c r="H98" s="13">
        <f>213740-217068</f>
        <v>-3328</v>
      </c>
      <c r="I98" s="13">
        <v>16000</v>
      </c>
      <c r="J98" s="13">
        <v>1</v>
      </c>
    </row>
    <row r="99" spans="1:10">
      <c r="A99" s="11" t="s">
        <v>174</v>
      </c>
      <c r="B99" s="13">
        <v>2363</v>
      </c>
      <c r="C99" s="14" t="s">
        <v>257</v>
      </c>
      <c r="D99" s="13">
        <v>7</v>
      </c>
      <c r="E99" s="14" t="s">
        <v>259</v>
      </c>
      <c r="F99" s="23" t="s">
        <v>264</v>
      </c>
      <c r="G99" s="14" t="s">
        <v>263</v>
      </c>
      <c r="H99" s="13">
        <f>213113-217068</f>
        <v>-3955</v>
      </c>
      <c r="I99" s="13">
        <v>16000</v>
      </c>
      <c r="J99" s="13">
        <v>2</v>
      </c>
    </row>
    <row r="100" spans="1:10">
      <c r="A100" s="11"/>
    </row>
    <row r="101" spans="1:10">
      <c r="D101" s="21"/>
      <c r="E101" s="21"/>
      <c r="F101" s="21"/>
      <c r="G101" s="21"/>
      <c r="H101" s="21"/>
      <c r="I101" s="21"/>
      <c r="J101" s="21"/>
    </row>
    <row r="102" spans="1:10">
      <c r="A102" s="11"/>
      <c r="B102" s="21"/>
      <c r="C102" s="21"/>
      <c r="D102" s="21"/>
      <c r="E102" s="21"/>
      <c r="F102" s="21"/>
      <c r="G102" s="21"/>
      <c r="H102" s="21"/>
      <c r="I102" s="21"/>
      <c r="J102" s="21"/>
    </row>
    <row r="103" spans="1:10">
      <c r="A103" s="5"/>
    </row>
    <row r="104" spans="1:10">
      <c r="A104" s="5"/>
    </row>
    <row r="107" spans="1:10">
      <c r="A107" s="27" t="s">
        <v>269</v>
      </c>
      <c r="B107" s="27"/>
      <c r="C107" s="27"/>
    </row>
    <row r="108" spans="1:10">
      <c r="B108" s="13">
        <v>2363</v>
      </c>
      <c r="C108" s="14" t="s">
        <v>257</v>
      </c>
      <c r="D108" s="13">
        <v>16</v>
      </c>
      <c r="E108" s="14" t="s">
        <v>270</v>
      </c>
      <c r="F108" s="14" t="s">
        <v>271</v>
      </c>
      <c r="G108" s="14" t="s">
        <v>272</v>
      </c>
      <c r="H108" s="13">
        <f>212515-217068</f>
        <v>-4553</v>
      </c>
      <c r="I108" s="13">
        <v>16000</v>
      </c>
      <c r="J108" s="13">
        <v>2</v>
      </c>
    </row>
    <row r="109" spans="1:10">
      <c r="B109" s="13">
        <v>2363</v>
      </c>
      <c r="C109" s="14" t="s">
        <v>257</v>
      </c>
      <c r="D109" s="13">
        <v>4</v>
      </c>
      <c r="E109" s="14" t="s">
        <v>208</v>
      </c>
      <c r="F109" s="14" t="s">
        <v>273</v>
      </c>
      <c r="G109" s="14" t="s">
        <v>274</v>
      </c>
      <c r="H109" s="13">
        <f>210661-217068</f>
        <v>-6407</v>
      </c>
      <c r="I109" s="13">
        <v>16000</v>
      </c>
      <c r="J109" s="13">
        <v>1</v>
      </c>
    </row>
    <row r="110" spans="1:10">
      <c r="B110" s="13">
        <v>2363</v>
      </c>
      <c r="C110" s="14" t="s">
        <v>257</v>
      </c>
      <c r="D110" s="13">
        <v>6</v>
      </c>
      <c r="E110" s="14" t="s">
        <v>275</v>
      </c>
      <c r="F110" s="14" t="s">
        <v>276</v>
      </c>
      <c r="G110" s="14" t="s">
        <v>277</v>
      </c>
      <c r="H110" s="13">
        <f>210017-217068</f>
        <v>-7051</v>
      </c>
      <c r="I110" s="13">
        <v>16000</v>
      </c>
      <c r="J110" s="13">
        <v>2</v>
      </c>
    </row>
    <row r="111" spans="1:10">
      <c r="B111" s="13">
        <v>2363</v>
      </c>
      <c r="C111" s="14" t="s">
        <v>257</v>
      </c>
      <c r="D111" s="13">
        <v>8</v>
      </c>
      <c r="E111" s="14" t="s">
        <v>278</v>
      </c>
      <c r="F111" s="14" t="s">
        <v>276</v>
      </c>
      <c r="G111" s="14" t="s">
        <v>195</v>
      </c>
      <c r="H111" s="14" t="s">
        <v>195</v>
      </c>
      <c r="I111" s="13">
        <v>18000</v>
      </c>
      <c r="J111" s="13">
        <v>1</v>
      </c>
    </row>
    <row r="112" spans="1:10">
      <c r="E112" s="14"/>
    </row>
  </sheetData>
  <mergeCells count="2">
    <mergeCell ref="A82:C82"/>
    <mergeCell ref="A107:C107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lixiaoxia</dc:creator>
  <cp:lastModifiedBy>xpf</cp:lastModifiedBy>
  <dcterms:created xsi:type="dcterms:W3CDTF">2025-06-29T15:38:47Z</dcterms:created>
  <dcterms:modified xsi:type="dcterms:W3CDTF">2025-06-30T09:02:16Z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9B42E00C8FCB8588763C616893A1F149_43</vt:lpwstr>
  </property>
  <property fmtid="{D5CDD505-2E9C-101B-9397-08002B2CF9AE}" pid="3" name="KSOProductBuildVer">
    <vt:lpwstr>2052-7.2.2.8955</vt:lpwstr>
  </property>
</Properties>
</file>