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dev\insead_p1_fmv\case2\"/>
    </mc:Choice>
  </mc:AlternateContent>
  <xr:revisionPtr revIDLastSave="0" documentId="8_{42C2F31D-5F51-46E7-A954-13793523C108}" xr6:coauthVersionLast="45" xr6:coauthVersionMax="45" xr10:uidLastSave="{00000000-0000-0000-0000-000000000000}"/>
  <bookViews>
    <workbookView xWindow="-103" yWindow="-103" windowWidth="23657" windowHeight="15394" xr2:uid="{1FCF3B07-1C53-4F24-9BD6-9D2B3ABAD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" i="1" l="1"/>
  <c r="L39" i="1"/>
  <c r="J39" i="1"/>
  <c r="C40" i="1"/>
  <c r="B40" i="1"/>
  <c r="J36" i="1"/>
  <c r="J28" i="1"/>
  <c r="J29" i="1"/>
  <c r="J30" i="1"/>
  <c r="J31" i="1"/>
  <c r="J32" i="1"/>
  <c r="J33" i="1"/>
  <c r="J34" i="1"/>
  <c r="J35" i="1"/>
  <c r="J27" i="1"/>
  <c r="I28" i="1"/>
  <c r="I29" i="1"/>
  <c r="I30" i="1"/>
  <c r="I31" i="1"/>
  <c r="I32" i="1"/>
  <c r="I33" i="1"/>
  <c r="I34" i="1"/>
  <c r="I35" i="1"/>
  <c r="I27" i="1"/>
  <c r="C35" i="1"/>
  <c r="D34" i="1"/>
  <c r="C33" i="1"/>
  <c r="C32" i="1"/>
  <c r="C31" i="1"/>
  <c r="C30" i="1"/>
  <c r="C29" i="1"/>
  <c r="D28" i="1"/>
  <c r="C27" i="1"/>
  <c r="G20" i="1"/>
  <c r="F20" i="1"/>
  <c r="E20" i="1"/>
  <c r="D20" i="1"/>
  <c r="C20" i="1"/>
  <c r="B20" i="1"/>
  <c r="G19" i="1"/>
  <c r="F19" i="1"/>
  <c r="E19" i="1"/>
  <c r="D19" i="1"/>
  <c r="C19" i="1"/>
  <c r="B19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<sst xmlns="http://schemas.openxmlformats.org/spreadsheetml/2006/main" count="34" uniqueCount="33">
  <si>
    <t>Consolidated Revenue</t>
  </si>
  <si>
    <t>Less:  Corporate Overhead</t>
  </si>
  <si>
    <t>Consolidated Operating Income</t>
  </si>
  <si>
    <t>Estimated Capital Expenditures</t>
  </si>
  <si>
    <t>Estimated Depreciation</t>
  </si>
  <si>
    <t>Operating cash</t>
  </si>
  <si>
    <t>Inventory</t>
  </si>
  <si>
    <t>Receivables</t>
  </si>
  <si>
    <t>Prepaid expenses</t>
  </si>
  <si>
    <t>Total current assets</t>
  </si>
  <si>
    <t>Payables</t>
  </si>
  <si>
    <t>Accrued expenses</t>
  </si>
  <si>
    <t>Total current liabilities</t>
  </si>
  <si>
    <t>Working capital</t>
  </si>
  <si>
    <t>Less:  Operating Expenses</t>
  </si>
  <si>
    <t>Index</t>
  </si>
  <si>
    <t>Company</t>
  </si>
  <si>
    <t>Market Value</t>
  </si>
  <si>
    <t>D/E</t>
  </si>
  <si>
    <t>Beta</t>
  </si>
  <si>
    <t>Revenue</t>
  </si>
  <si>
    <t>Earnings</t>
  </si>
  <si>
    <t>2000-06</t>
  </si>
  <si>
    <t>D&amp;B Shoe Company</t>
  </si>
  <si>
    <t>Marina Wilderness</t>
  </si>
  <si>
    <t>General Shoe Corp.</t>
  </si>
  <si>
    <t>Kinsley Coulter Products</t>
  </si>
  <si>
    <t>Victory Athletic</t>
  </si>
  <si>
    <t>Surfside Footwear</t>
  </si>
  <si>
    <t>Alpine Company</t>
  </si>
  <si>
    <t>Heartland Outdoor Footwear</t>
  </si>
  <si>
    <t>Templeton Athletic</t>
  </si>
  <si>
    <t>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</si>
</sst>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u/>
      <sz val="8"/>
      <color theme="1"/>
      <name val="Times New Roman"/>
      <family val="2"/>
    </font>
    <font>
      <b/>
      <sz val="8"/>
      <color theme="1"/>
      <name val="Times New Roman"/>
      <family val="2"/>
    </font>
    <font>
      <i/>
      <u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7" fontId="0" fillId="0" borderId="1" xfId="0" applyNumberFormat="1" applyBorder="1"/>
    <xf numFmtId="37" fontId="5" fillId="0" borderId="1" xfId="0" applyNumberFormat="1" applyFont="1" applyBorder="1"/>
    <xf numFmtId="37" fontId="4" fillId="2" borderId="3" xfId="0" applyNumberFormat="1" applyFont="1" applyFill="1" applyBorder="1" applyAlignment="1">
      <alignment horizontal="right"/>
    </xf>
    <xf numFmtId="37" fontId="4" fillId="2" borderId="4" xfId="0" applyNumberFormat="1" applyFont="1" applyFill="1" applyBorder="1" applyAlignment="1">
      <alignment horizontal="right"/>
    </xf>
    <xf numFmtId="37" fontId="2" fillId="2" borderId="5" xfId="0" applyNumberFormat="1" applyFont="1" applyFill="1" applyBorder="1" applyAlignment="1">
      <alignment horizontal="right"/>
    </xf>
    <xf numFmtId="2" fontId="0" fillId="0" borderId="0" xfId="0" applyNumberFormat="1"/>
    <xf numFmtId="2" fontId="0" fillId="0" borderId="2" xfId="1" applyNumberFormat="1" applyFont="1" applyBorder="1"/>
    <xf numFmtId="2" fontId="3" fillId="0" borderId="0" xfId="0" applyNumberFormat="1" applyFont="1"/>
    <xf numFmtId="2" fontId="0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0F61-CD53-48F8-BFDF-71EFDCB08C3B}">
  <dimension ref="A2:L41"/>
  <sheetViews>
    <sheetView tabSelected="1" workbookViewId="0">
      <selection activeCell="B37" sqref="B37"/>
    </sheetView>
  </sheetViews>
  <sheetFormatPr defaultRowHeight="14.6" x14ac:dyDescent="0.4"/>
  <cols>
    <col min="1" max="1" width="27.15234375" bestFit="1" customWidth="1"/>
    <col min="2" max="2" width="27.15234375" customWidth="1"/>
    <col min="3" max="3" width="10.3828125" bestFit="1" customWidth="1"/>
    <col min="4" max="5" width="9.3046875" bestFit="1" customWidth="1"/>
    <col min="6" max="6" width="11.3828125" bestFit="1" customWidth="1"/>
    <col min="7" max="7" width="10.3828125" bestFit="1" customWidth="1"/>
    <col min="8" max="10" width="9.3046875" bestFit="1" customWidth="1"/>
  </cols>
  <sheetData>
    <row r="2" spans="1:7" x14ac:dyDescent="0.4">
      <c r="A2" t="s">
        <v>15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</row>
    <row r="3" spans="1:7" x14ac:dyDescent="0.4">
      <c r="A3" t="s">
        <v>0</v>
      </c>
      <c r="B3">
        <v>431121</v>
      </c>
      <c r="C3">
        <v>479329.05919999996</v>
      </c>
      <c r="D3">
        <v>489028.14218999998</v>
      </c>
      <c r="E3">
        <v>532136.98787507997</v>
      </c>
      <c r="F3">
        <v>570319.19179205864</v>
      </c>
      <c r="G3">
        <v>597716.8308729626</v>
      </c>
    </row>
    <row r="4" spans="1:7" x14ac:dyDescent="0.4">
      <c r="A4" t="s">
        <v>14</v>
      </c>
      <c r="B4">
        <v>0</v>
      </c>
      <c r="C4">
        <v>423836.25808947429</v>
      </c>
      <c r="D4">
        <v>427333.37585878267</v>
      </c>
      <c r="E4">
        <v>465110.09491091385</v>
      </c>
      <c r="F4">
        <v>498534.71833389753</v>
      </c>
      <c r="G4">
        <v>522521.99145970319</v>
      </c>
    </row>
    <row r="5" spans="1:7" x14ac:dyDescent="0.4">
      <c r="A5" t="s">
        <v>1</v>
      </c>
      <c r="B5">
        <v>0</v>
      </c>
      <c r="C5">
        <v>8487.0611899192099</v>
      </c>
      <c r="D5">
        <v>8658.7943849806998</v>
      </c>
      <c r="E5">
        <v>9422.0850808685991</v>
      </c>
      <c r="F5">
        <v>10098.1440319996</v>
      </c>
      <c r="G5">
        <v>10583.2501086624</v>
      </c>
    </row>
    <row r="6" spans="1:7" x14ac:dyDescent="0.4">
      <c r="A6" t="s">
        <v>2</v>
      </c>
      <c r="B6">
        <v>51804</v>
      </c>
      <c r="C6">
        <v>47005.739920606466</v>
      </c>
      <c r="D6">
        <v>53035.971946236612</v>
      </c>
      <c r="E6">
        <v>57604.807883297522</v>
      </c>
      <c r="F6">
        <v>61686.329426161508</v>
      </c>
      <c r="G6">
        <v>64611.589304597015</v>
      </c>
    </row>
    <row r="7" spans="1:7" x14ac:dyDescent="0.4">
      <c r="A7" t="s">
        <v>3</v>
      </c>
      <c r="B7">
        <v>0</v>
      </c>
      <c r="C7">
        <v>11983.226479999999</v>
      </c>
      <c r="D7">
        <v>12225.70355475</v>
      </c>
      <c r="E7">
        <v>13303.424696877</v>
      </c>
      <c r="F7">
        <v>14257.9797948015</v>
      </c>
      <c r="G7">
        <v>14942.9207718241</v>
      </c>
    </row>
    <row r="8" spans="1:7" x14ac:dyDescent="0.4">
      <c r="A8" t="s">
        <v>4</v>
      </c>
      <c r="B8">
        <v>0</v>
      </c>
      <c r="C8">
        <v>9586.5811840000006</v>
      </c>
      <c r="D8">
        <v>9780.5628438000003</v>
      </c>
      <c r="E8">
        <v>10642.7397575016</v>
      </c>
      <c r="F8">
        <v>11406.383835841199</v>
      </c>
      <c r="G8">
        <v>11954.336617459299</v>
      </c>
    </row>
    <row r="11" spans="1:7" x14ac:dyDescent="0.4">
      <c r="A11" t="s">
        <v>15</v>
      </c>
      <c r="B11">
        <v>2006</v>
      </c>
      <c r="C11">
        <v>2007</v>
      </c>
      <c r="D11">
        <v>2008</v>
      </c>
      <c r="E11">
        <v>2009</v>
      </c>
      <c r="F11">
        <v>2010</v>
      </c>
      <c r="G11">
        <v>2011</v>
      </c>
    </row>
    <row r="12" spans="1:7" x14ac:dyDescent="0.4">
      <c r="A12" t="s">
        <v>5</v>
      </c>
      <c r="B12">
        <v>10676.22</v>
      </c>
      <c r="C12">
        <v>4160.8876373000103</v>
      </c>
      <c r="D12">
        <v>4195.0874264050199</v>
      </c>
      <c r="E12">
        <v>4565.9403080092197</v>
      </c>
      <c r="F12">
        <v>4894.0679041611302</v>
      </c>
      <c r="G12">
        <v>5129.5496665521696</v>
      </c>
    </row>
    <row r="13" spans="1:7" x14ac:dyDescent="0.4">
      <c r="A13" t="s">
        <v>6</v>
      </c>
      <c r="B13">
        <v>73149.37</v>
      </c>
      <c r="C13">
        <v>83770.187698951398</v>
      </c>
      <c r="D13">
        <v>85465.252888481205</v>
      </c>
      <c r="E13">
        <v>92999.192309036007</v>
      </c>
      <c r="F13">
        <v>99672.124666242293</v>
      </c>
      <c r="G13">
        <v>104460.28704501801</v>
      </c>
    </row>
    <row r="14" spans="1:7" x14ac:dyDescent="0.4">
      <c r="A14" t="s">
        <v>7</v>
      </c>
      <c r="B14">
        <v>45910.43</v>
      </c>
      <c r="C14">
        <v>47887.783169983799</v>
      </c>
      <c r="D14">
        <v>48856.778423365598</v>
      </c>
      <c r="E14">
        <v>53163.604840943699</v>
      </c>
      <c r="F14">
        <v>56978.230862533303</v>
      </c>
      <c r="G14">
        <v>59715.415630478601</v>
      </c>
    </row>
    <row r="15" spans="1:7" x14ac:dyDescent="0.4">
      <c r="A15" t="s">
        <v>8</v>
      </c>
      <c r="B15">
        <v>10172.36</v>
      </c>
      <c r="C15">
        <v>14474.2106251067</v>
      </c>
      <c r="D15">
        <v>14767.092033761501</v>
      </c>
      <c r="E15">
        <v>16068.8418448254</v>
      </c>
      <c r="F15">
        <v>17221.822768926999</v>
      </c>
      <c r="G15">
        <v>18049.144190560601</v>
      </c>
    </row>
    <row r="16" spans="1:7" x14ac:dyDescent="0.4">
      <c r="A16" t="s">
        <v>9</v>
      </c>
      <c r="B16">
        <f>SUM(B12:B15)</f>
        <v>139908.38</v>
      </c>
      <c r="C16">
        <f t="shared" ref="C16:G16" si="0">SUM(C12:C15)</f>
        <v>150293.06913134191</v>
      </c>
      <c r="D16">
        <f t="shared" si="0"/>
        <v>153284.21077201332</v>
      </c>
      <c r="E16">
        <f t="shared" si="0"/>
        <v>166797.57930281432</v>
      </c>
      <c r="F16">
        <f t="shared" si="0"/>
        <v>178766.24620186372</v>
      </c>
      <c r="G16">
        <f t="shared" si="0"/>
        <v>187354.39653260936</v>
      </c>
    </row>
    <row r="17" spans="1:10" x14ac:dyDescent="0.4">
      <c r="A17" t="s">
        <v>10</v>
      </c>
      <c r="B17">
        <v>16981.18</v>
      </c>
      <c r="C17">
        <v>18830.494407877999</v>
      </c>
      <c r="D17">
        <v>18985.268819885499</v>
      </c>
      <c r="E17">
        <v>20663.598955645899</v>
      </c>
      <c r="F17">
        <v>22148.571731411201</v>
      </c>
      <c r="G17">
        <v>23214.266937912598</v>
      </c>
    </row>
    <row r="18" spans="1:10" x14ac:dyDescent="0.4">
      <c r="A18" t="s">
        <v>11</v>
      </c>
      <c r="B18">
        <v>18809.96</v>
      </c>
      <c r="C18">
        <v>22778.381965122098</v>
      </c>
      <c r="D18">
        <v>22965.605444164699</v>
      </c>
      <c r="E18">
        <v>24995.804124446298</v>
      </c>
      <c r="F18">
        <v>26792.107310200099</v>
      </c>
      <c r="G18">
        <v>28081.229727608999</v>
      </c>
    </row>
    <row r="19" spans="1:10" x14ac:dyDescent="0.4">
      <c r="A19" t="s">
        <v>12</v>
      </c>
      <c r="B19">
        <f>SUM(B17:B18)</f>
        <v>35791.14</v>
      </c>
      <c r="C19">
        <f t="shared" ref="C19:G19" si="1">SUM(C17:C18)</f>
        <v>41608.876373000094</v>
      </c>
      <c r="D19">
        <f t="shared" si="1"/>
        <v>41950.874264050202</v>
      </c>
      <c r="E19">
        <f t="shared" si="1"/>
        <v>45659.403080092197</v>
      </c>
      <c r="F19">
        <f t="shared" si="1"/>
        <v>48940.6790416113</v>
      </c>
      <c r="G19">
        <f t="shared" si="1"/>
        <v>51295.496665521598</v>
      </c>
    </row>
    <row r="20" spans="1:10" x14ac:dyDescent="0.4">
      <c r="A20" t="s">
        <v>13</v>
      </c>
      <c r="B20">
        <f>B16-B19</f>
        <v>104117.24</v>
      </c>
      <c r="C20">
        <f t="shared" ref="C20:G20" si="2">C16-C19</f>
        <v>108684.19275834181</v>
      </c>
      <c r="D20">
        <f t="shared" si="2"/>
        <v>111333.33650796312</v>
      </c>
      <c r="E20">
        <f t="shared" si="2"/>
        <v>121138.17622272213</v>
      </c>
      <c r="F20">
        <f t="shared" si="2"/>
        <v>129825.56716025242</v>
      </c>
      <c r="G20">
        <f t="shared" si="2"/>
        <v>136058.89986708778</v>
      </c>
    </row>
    <row r="26" spans="1:10" x14ac:dyDescent="0.4">
      <c r="A26" s="2" t="s">
        <v>16</v>
      </c>
      <c r="B26" s="3" t="s">
        <v>17</v>
      </c>
      <c r="C26" s="4" t="s">
        <v>32</v>
      </c>
      <c r="D26" s="4" t="s">
        <v>18</v>
      </c>
      <c r="E26" s="4" t="s">
        <v>19</v>
      </c>
      <c r="F26" s="4" t="s">
        <v>20</v>
      </c>
      <c r="G26" s="4" t="s">
        <v>21</v>
      </c>
      <c r="H26" s="5" t="s">
        <v>22</v>
      </c>
    </row>
    <row r="27" spans="1:10" x14ac:dyDescent="0.4">
      <c r="A27" s="1" t="s">
        <v>23</v>
      </c>
      <c r="B27" s="6">
        <v>420098.375</v>
      </c>
      <c r="C27" s="6">
        <f>D27*B27</f>
        <v>125441.55416666671</v>
      </c>
      <c r="D27" s="6">
        <v>0.298600427022996</v>
      </c>
      <c r="E27" s="6">
        <v>2.68</v>
      </c>
      <c r="F27" s="6">
        <v>2545057.9</v>
      </c>
      <c r="G27" s="6">
        <v>67679.240000000005</v>
      </c>
      <c r="H27" s="7">
        <v>6.6000000000000003E-2</v>
      </c>
      <c r="I27" s="6">
        <f>1+D27</f>
        <v>1.2986004270229961</v>
      </c>
      <c r="J27" s="6">
        <f>E27/I27</f>
        <v>2.0637602947226981</v>
      </c>
    </row>
    <row r="28" spans="1:10" x14ac:dyDescent="0.4">
      <c r="A28" s="1" t="s">
        <v>24</v>
      </c>
      <c r="B28" s="6">
        <v>1205795.25</v>
      </c>
      <c r="C28" s="6">
        <v>-91558.76</v>
      </c>
      <c r="D28" s="6">
        <f>C28/B28</f>
        <v>-7.593226130224015E-2</v>
      </c>
      <c r="E28" s="6">
        <v>1.94</v>
      </c>
      <c r="F28" s="6">
        <v>313555.69</v>
      </c>
      <c r="G28" s="6">
        <v>41923.06</v>
      </c>
      <c r="H28" s="7">
        <v>0.17799999999999999</v>
      </c>
      <c r="I28" s="6">
        <f t="shared" ref="I28:I35" si="3">1+D28</f>
        <v>0.92406773869775982</v>
      </c>
      <c r="J28" s="6">
        <f t="shared" ref="J28:J35" si="4">E28/I28</f>
        <v>2.099413191000413</v>
      </c>
    </row>
    <row r="29" spans="1:10" x14ac:dyDescent="0.4">
      <c r="A29" s="1" t="s">
        <v>25</v>
      </c>
      <c r="B29" s="6">
        <v>533462.75</v>
      </c>
      <c r="C29" s="6">
        <f>D29*B29</f>
        <v>171834.94291666624</v>
      </c>
      <c r="D29" s="6">
        <v>0.32211235539251099</v>
      </c>
      <c r="E29" s="6">
        <v>1.92</v>
      </c>
      <c r="F29" s="6">
        <v>1322392.28</v>
      </c>
      <c r="G29" s="6">
        <v>64566.58</v>
      </c>
      <c r="H29" s="7">
        <v>0.112</v>
      </c>
      <c r="I29" s="6">
        <f t="shared" si="3"/>
        <v>1.3221123553925109</v>
      </c>
      <c r="J29" s="6">
        <f t="shared" si="4"/>
        <v>1.452221509139431</v>
      </c>
    </row>
    <row r="30" spans="1:10" x14ac:dyDescent="0.4">
      <c r="A30" s="1" t="s">
        <v>26</v>
      </c>
      <c r="B30" s="6">
        <v>165559.625</v>
      </c>
      <c r="C30" s="6">
        <f>D30*B30</f>
        <v>82235.843750000073</v>
      </c>
      <c r="D30" s="6">
        <v>0.49671436348083098</v>
      </c>
      <c r="E30" s="6">
        <v>1.1200000000000001</v>
      </c>
      <c r="F30" s="6">
        <v>552593.97</v>
      </c>
      <c r="G30" s="6">
        <v>27567.95</v>
      </c>
      <c r="H30" s="7">
        <v>4.5999999999999999E-2</v>
      </c>
      <c r="I30" s="6">
        <f t="shared" si="3"/>
        <v>1.4967143634808311</v>
      </c>
      <c r="J30" s="6">
        <f t="shared" si="4"/>
        <v>0.74830577385204888</v>
      </c>
    </row>
    <row r="31" spans="1:10" x14ac:dyDescent="0.4">
      <c r="A31" s="1" t="s">
        <v>27</v>
      </c>
      <c r="B31" s="6">
        <v>35303250</v>
      </c>
      <c r="C31" s="6">
        <f>D31*B31</f>
        <v>7653206.5784700001</v>
      </c>
      <c r="D31" s="6">
        <v>0.21678475999999999</v>
      </c>
      <c r="E31" s="6">
        <v>0.97</v>
      </c>
      <c r="F31" s="6">
        <v>15403547</v>
      </c>
      <c r="G31" s="6">
        <v>1433760</v>
      </c>
      <c r="H31" s="7">
        <v>7.9000000000000001E-2</v>
      </c>
      <c r="I31" s="6">
        <f t="shared" si="3"/>
        <v>1.2167847599999999</v>
      </c>
      <c r="J31" s="6">
        <f t="shared" si="4"/>
        <v>0.79718289699815115</v>
      </c>
    </row>
    <row r="32" spans="1:10" x14ac:dyDescent="0.4">
      <c r="A32" s="1" t="s">
        <v>28</v>
      </c>
      <c r="B32" s="6">
        <v>570684.375</v>
      </c>
      <c r="C32" s="6">
        <f>D32*B32</f>
        <v>195540.13541666672</v>
      </c>
      <c r="D32" s="6">
        <v>0.34264147396127098</v>
      </c>
      <c r="E32" s="6">
        <v>2.13</v>
      </c>
      <c r="F32" s="6">
        <v>1241529.04</v>
      </c>
      <c r="G32" s="6">
        <v>73123.820000000007</v>
      </c>
      <c r="H32" s="7">
        <v>0.10100000000000001</v>
      </c>
      <c r="I32" s="6">
        <f t="shared" si="3"/>
        <v>1.3426414739612711</v>
      </c>
      <c r="J32" s="6">
        <f t="shared" si="4"/>
        <v>1.5864249997549535</v>
      </c>
    </row>
    <row r="33" spans="1:12" x14ac:dyDescent="0.4">
      <c r="A33" s="1" t="s">
        <v>29</v>
      </c>
      <c r="B33" s="6">
        <v>1056033.25</v>
      </c>
      <c r="C33" s="6">
        <f>D33*B33</f>
        <v>300550.13750000013</v>
      </c>
      <c r="D33" s="6">
        <v>0.28460291141401101</v>
      </c>
      <c r="E33" s="6">
        <v>1.27</v>
      </c>
      <c r="F33" s="6">
        <v>1614647.57</v>
      </c>
      <c r="G33" s="6">
        <v>112015.38400000001</v>
      </c>
      <c r="H33" s="7">
        <v>6.2E-2</v>
      </c>
      <c r="I33" s="6">
        <f t="shared" si="3"/>
        <v>1.284602911414011</v>
      </c>
      <c r="J33" s="6">
        <f t="shared" si="4"/>
        <v>0.98863235379255299</v>
      </c>
    </row>
    <row r="34" spans="1:12" x14ac:dyDescent="0.4">
      <c r="A34" s="1" t="s">
        <v>30</v>
      </c>
      <c r="B34" s="6">
        <v>1454875</v>
      </c>
      <c r="C34" s="6">
        <v>-97017.76</v>
      </c>
      <c r="D34" s="6">
        <f>C34/B34</f>
        <v>-6.6684601769911506E-2</v>
      </c>
      <c r="E34" s="6">
        <v>1.01</v>
      </c>
      <c r="F34" s="6">
        <v>1176143.6100000001</v>
      </c>
      <c r="G34" s="6">
        <v>86156.41</v>
      </c>
      <c r="H34" s="7">
        <v>8.5000000000000006E-2</v>
      </c>
      <c r="I34" s="6">
        <f t="shared" si="3"/>
        <v>0.93331539823008847</v>
      </c>
      <c r="J34" s="6">
        <f t="shared" si="4"/>
        <v>1.0821636521966036</v>
      </c>
    </row>
    <row r="35" spans="1:12" x14ac:dyDescent="0.4">
      <c r="A35" s="1" t="s">
        <v>31</v>
      </c>
      <c r="B35" s="6">
        <v>397708.75</v>
      </c>
      <c r="C35" s="6">
        <f>D35*B35</f>
        <v>169579.43162125</v>
      </c>
      <c r="D35" s="8">
        <v>0.42639100000000002</v>
      </c>
      <c r="E35" s="6">
        <v>0.98</v>
      </c>
      <c r="F35" s="6">
        <v>516182.44</v>
      </c>
      <c r="G35" s="6">
        <v>79169.919999999998</v>
      </c>
      <c r="H35" s="9">
        <v>0.14399999999999999</v>
      </c>
      <c r="I35" s="6">
        <f t="shared" si="3"/>
        <v>1.426391</v>
      </c>
      <c r="J35" s="6">
        <f t="shared" si="4"/>
        <v>0.68704864234280782</v>
      </c>
    </row>
    <row r="36" spans="1:12" x14ac:dyDescent="0.4">
      <c r="J36">
        <f>AVERAGE(J27:J35)</f>
        <v>1.2783503681999622</v>
      </c>
    </row>
    <row r="39" spans="1:12" x14ac:dyDescent="0.4">
      <c r="J39">
        <f>C40*J36</f>
        <v>1.8262148117142316</v>
      </c>
      <c r="L39">
        <f>J39*5 + 4.93</f>
        <v>14.061074058571158</v>
      </c>
    </row>
    <row r="40" spans="1:12" x14ac:dyDescent="0.4">
      <c r="B40">
        <f>3/7</f>
        <v>0.42857142857142855</v>
      </c>
      <c r="C40">
        <f>B40+1</f>
        <v>1.4285714285714286</v>
      </c>
    </row>
    <row r="41" spans="1:12" x14ac:dyDescent="0.4">
      <c r="K41">
        <f>0.7*L39 + 0.3*6*0.6</f>
        <v>10.92275184099981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Ren</dc:creator>
  <cp:lastModifiedBy>Xu Ren</cp:lastModifiedBy>
  <dcterms:created xsi:type="dcterms:W3CDTF">2019-10-14T21:40:37Z</dcterms:created>
  <dcterms:modified xsi:type="dcterms:W3CDTF">2019-10-15T10:46:25Z</dcterms:modified>
</cp:coreProperties>
</file>