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Work\wpoExcelToDBConveter\TestExel\"/>
    </mc:Choice>
  </mc:AlternateContent>
  <xr:revisionPtr revIDLastSave="0" documentId="13_ncr:1_{DF363CCB-C8B9-4A8B-A224-272E1166563A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AAAAAAAAAAAAAAAAAAAAAAAAAAAA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  <c r="H69" i="1"/>
  <c r="G69" i="1"/>
  <c r="F69" i="1"/>
  <c r="E69" i="1"/>
  <c r="D69" i="1"/>
  <c r="I68" i="1"/>
  <c r="H68" i="1"/>
  <c r="G68" i="1"/>
  <c r="F68" i="1"/>
  <c r="E68" i="1"/>
  <c r="D68" i="1"/>
  <c r="I67" i="1"/>
  <c r="H67" i="1"/>
  <c r="F67" i="1"/>
  <c r="E67" i="1"/>
  <c r="I64" i="1"/>
  <c r="H64" i="1"/>
  <c r="G64" i="1"/>
  <c r="F64" i="1"/>
  <c r="E64" i="1"/>
  <c r="D64" i="1"/>
  <c r="I63" i="1"/>
  <c r="H63" i="1"/>
  <c r="G63" i="1"/>
  <c r="F63" i="1"/>
  <c r="E63" i="1"/>
  <c r="D63" i="1"/>
  <c r="I62" i="1"/>
  <c r="H62" i="1"/>
  <c r="F62" i="1"/>
  <c r="E62" i="1"/>
  <c r="H59" i="1"/>
  <c r="G59" i="1"/>
  <c r="E59" i="1"/>
  <c r="D59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F56" i="1"/>
  <c r="E56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F50" i="1"/>
  <c r="E50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F41" i="1"/>
  <c r="E41" i="1"/>
  <c r="I40" i="1"/>
  <c r="H40" i="1"/>
  <c r="F40" i="1"/>
  <c r="E40" i="1"/>
  <c r="I39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F33" i="1"/>
  <c r="E33" i="1"/>
  <c r="I32" i="1"/>
  <c r="H32" i="1"/>
  <c r="F32" i="1"/>
  <c r="E32" i="1"/>
  <c r="I31" i="1"/>
  <c r="F31" i="1"/>
  <c r="E19" i="1"/>
  <c r="E20" i="1" s="1"/>
  <c r="H18" i="1"/>
  <c r="H19" i="1" s="1"/>
  <c r="H20" i="1" s="1"/>
  <c r="G18" i="1"/>
  <c r="G19" i="1" s="1"/>
  <c r="G20" i="1" s="1"/>
  <c r="E18" i="1"/>
  <c r="D18" i="1"/>
  <c r="D19" i="1" s="1"/>
  <c r="D20" i="1" s="1"/>
  <c r="I17" i="1"/>
  <c r="I18" i="1" s="1"/>
  <c r="F17" i="1"/>
  <c r="G14" i="1"/>
  <c r="G41" i="1" s="1"/>
  <c r="D14" i="1"/>
  <c r="D13" i="1"/>
  <c r="D12" i="1" s="1"/>
  <c r="I12" i="1"/>
  <c r="I55" i="1" s="1"/>
  <c r="H12" i="1"/>
  <c r="F12" i="1"/>
  <c r="F55" i="1" s="1"/>
  <c r="E12" i="1"/>
  <c r="H8" i="1"/>
  <c r="G8" i="1"/>
  <c r="G44" i="1" s="1"/>
  <c r="E8" i="1"/>
  <c r="E70" i="1" s="1"/>
  <c r="D8" i="1"/>
  <c r="D53" i="1" s="1"/>
  <c r="I7" i="1"/>
  <c r="I59" i="1" s="1"/>
  <c r="F7" i="1"/>
  <c r="F8" i="1" s="1"/>
  <c r="G4" i="1"/>
  <c r="G3" i="1" s="1"/>
  <c r="G2" i="1" s="1"/>
  <c r="D4" i="1"/>
  <c r="D32" i="1" s="1"/>
  <c r="I2" i="1"/>
  <c r="I30" i="1" s="1"/>
  <c r="H2" i="1"/>
  <c r="F2" i="1"/>
  <c r="F49" i="1" s="1"/>
  <c r="E2" i="1"/>
  <c r="H53" i="1" l="1"/>
  <c r="F30" i="1"/>
  <c r="G9" i="1"/>
  <c r="G10" i="1" s="1"/>
  <c r="E53" i="1"/>
  <c r="F59" i="1"/>
  <c r="E36" i="1"/>
  <c r="G67" i="1"/>
  <c r="G62" i="1"/>
  <c r="G56" i="1"/>
  <c r="G13" i="1"/>
  <c r="G40" i="1" s="1"/>
  <c r="I8" i="1"/>
  <c r="I70" i="1" s="1"/>
  <c r="D41" i="1"/>
  <c r="I49" i="1"/>
  <c r="I19" i="1"/>
  <c r="I20" i="1" s="1"/>
  <c r="F9" i="1"/>
  <c r="F10" i="1" s="1"/>
  <c r="D44" i="1"/>
  <c r="E44" i="1"/>
  <c r="G50" i="1"/>
  <c r="D56" i="1"/>
  <c r="D62" i="1"/>
  <c r="G65" i="1"/>
  <c r="D67" i="1"/>
  <c r="G70" i="1"/>
  <c r="F18" i="1"/>
  <c r="F19" i="1" s="1"/>
  <c r="F20" i="1" s="1"/>
  <c r="D40" i="1"/>
  <c r="G33" i="1"/>
  <c r="F39" i="1"/>
  <c r="D9" i="1"/>
  <c r="D10" i="1" s="1"/>
  <c r="H9" i="1"/>
  <c r="H10" i="1" s="1"/>
  <c r="G32" i="1"/>
  <c r="D33" i="1"/>
  <c r="G36" i="1"/>
  <c r="F38" i="1"/>
  <c r="D50" i="1"/>
  <c r="G53" i="1"/>
  <c r="D65" i="1"/>
  <c r="H65" i="1"/>
  <c r="D70" i="1"/>
  <c r="H70" i="1"/>
  <c r="H44" i="1"/>
  <c r="D3" i="1"/>
  <c r="D2" i="1" s="1"/>
  <c r="E9" i="1"/>
  <c r="E10" i="1" s="1"/>
  <c r="D36" i="1"/>
  <c r="H36" i="1"/>
  <c r="I38" i="1"/>
  <c r="E65" i="1"/>
  <c r="I65" i="1" l="1"/>
  <c r="G12" i="1"/>
  <c r="F70" i="1"/>
  <c r="F65" i="1"/>
  <c r="I9" i="1"/>
  <c r="I10" i="1" s="1"/>
  <c r="F44" i="1"/>
  <c r="I53" i="1"/>
  <c r="I44" i="1"/>
  <c r="I36" i="1"/>
  <c r="F53" i="1"/>
  <c r="F36" i="1"/>
</calcChain>
</file>

<file path=xl/sharedStrings.xml><?xml version="1.0" encoding="utf-8"?>
<sst xmlns="http://schemas.openxmlformats.org/spreadsheetml/2006/main" count="24" uniqueCount="20">
  <si>
    <t>Quelle</t>
  </si>
  <si>
    <t>min. Leistung</t>
  </si>
  <si>
    <t>mittlere Leistung</t>
  </si>
  <si>
    <t>max. Leistung</t>
  </si>
  <si>
    <t>min.  COP*</t>
  </si>
  <si>
    <t>mit. COP</t>
  </si>
  <si>
    <t>max. COP</t>
  </si>
  <si>
    <t>35°C</t>
  </si>
  <si>
    <t>55°C</t>
  </si>
  <si>
    <t>Heizlast Label</t>
  </si>
  <si>
    <t>Vorlauftemperatur</t>
  </si>
  <si>
    <t>mögliche Leistung</t>
  </si>
  <si>
    <t>mittleres Klima</t>
  </si>
  <si>
    <t>min.</t>
  </si>
  <si>
    <t>mittel</t>
  </si>
  <si>
    <t>max</t>
  </si>
  <si>
    <t>COP</t>
  </si>
  <si>
    <t>kaltes Klima</t>
  </si>
  <si>
    <t>warmes Klima</t>
  </si>
  <si>
    <t>Max. Vorlauftemperatur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</si>
</sst>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2" borderId="0" xfId="0" applyNumberFormat="1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2" fillId="0" borderId="0" xfId="0" applyFont="1"/>
    <xf numFmtId="2" fontId="3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164" fontId="0" fillId="0" borderId="0" xfId="0" applyNumberFormat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"/>
  <sheetViews>
    <sheetView tabSelected="1" workbookViewId="0">
      <selection activeCell="P17" sqref="P17"/>
    </sheetView>
  </sheetViews>
  <sheetFormatPr defaultColWidth="11.5546875" defaultRowHeight="14.4" x14ac:dyDescent="0.3"/>
  <sheetData>
    <row r="1" spans="1:10" x14ac:dyDescent="0.3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s="9" t="s">
        <v>19</v>
      </c>
    </row>
    <row r="2" spans="1:10" x14ac:dyDescent="0.3">
      <c r="A2" t="s">
        <v>7</v>
      </c>
      <c r="B2">
        <v>-20</v>
      </c>
      <c r="D2" s="1">
        <f>D3-((D4-D3)/8*5)</f>
        <v>0.77999999999999903</v>
      </c>
      <c r="E2" s="1">
        <f t="shared" ref="E2:I2" si="0">E3-((E4-E3)/8*5)</f>
        <v>1.6187499999999999</v>
      </c>
      <c r="F2" s="1">
        <f t="shared" si="0"/>
        <v>3.1</v>
      </c>
      <c r="G2" s="1">
        <f t="shared" si="0"/>
        <v>-0.63999999999999857</v>
      </c>
      <c r="H2" s="1">
        <f t="shared" si="0"/>
        <v>1.6537499999999998</v>
      </c>
      <c r="I2" s="1">
        <f t="shared" si="0"/>
        <v>1.9362500000000002</v>
      </c>
      <c r="J2" s="9">
        <v>65</v>
      </c>
    </row>
    <row r="3" spans="1:10" x14ac:dyDescent="0.3">
      <c r="B3">
        <v>-15</v>
      </c>
      <c r="D3" s="1">
        <f>D4-((D5-D4)/9*8)</f>
        <v>1.1299999999999992</v>
      </c>
      <c r="E3" s="2">
        <v>2.15</v>
      </c>
      <c r="F3" s="2">
        <v>3.7</v>
      </c>
      <c r="G3" s="1">
        <f>G4-((G5-G4)/9*8)</f>
        <v>0.46000000000000107</v>
      </c>
      <c r="H3" s="2">
        <v>2.11</v>
      </c>
      <c r="I3" s="2">
        <v>2.1800000000000002</v>
      </c>
      <c r="J3" s="9">
        <v>65</v>
      </c>
    </row>
    <row r="4" spans="1:10" x14ac:dyDescent="0.3">
      <c r="B4">
        <v>-7</v>
      </c>
      <c r="D4" s="1">
        <f>D5-((D6-D5)/5*9)</f>
        <v>1.6899999999999995</v>
      </c>
      <c r="E4" s="2">
        <v>3</v>
      </c>
      <c r="F4" s="2">
        <v>4.66</v>
      </c>
      <c r="G4" s="1">
        <f>G5-((G6-G5)/5*9)</f>
        <v>2.2200000000000006</v>
      </c>
      <c r="H4" s="2">
        <v>2.84</v>
      </c>
      <c r="I4" s="2">
        <v>2.57</v>
      </c>
      <c r="J4" s="9">
        <v>65</v>
      </c>
    </row>
    <row r="5" spans="1:10" x14ac:dyDescent="0.3">
      <c r="B5">
        <v>2</v>
      </c>
      <c r="D5" s="2">
        <v>2.3199999999999998</v>
      </c>
      <c r="E5" s="2">
        <v>3.2</v>
      </c>
      <c r="F5" s="2">
        <v>4.57</v>
      </c>
      <c r="G5" s="2">
        <v>4.2</v>
      </c>
      <c r="H5" s="2">
        <v>3.64</v>
      </c>
      <c r="I5" s="2">
        <v>2.71</v>
      </c>
      <c r="J5" s="9">
        <v>65</v>
      </c>
    </row>
    <row r="6" spans="1:10" x14ac:dyDescent="0.3">
      <c r="B6">
        <v>7</v>
      </c>
      <c r="D6" s="2">
        <v>2.67</v>
      </c>
      <c r="E6" s="2">
        <v>4.8</v>
      </c>
      <c r="F6" s="2">
        <v>8.31</v>
      </c>
      <c r="G6" s="2">
        <v>5.3</v>
      </c>
      <c r="H6" s="2">
        <v>5.14</v>
      </c>
      <c r="I6" s="2">
        <v>3.62</v>
      </c>
      <c r="J6" s="9">
        <v>65</v>
      </c>
    </row>
    <row r="7" spans="1:10" x14ac:dyDescent="0.3">
      <c r="B7">
        <v>10</v>
      </c>
      <c r="D7" s="2">
        <v>2.95</v>
      </c>
      <c r="E7" s="2">
        <v>5.15</v>
      </c>
      <c r="F7" s="1">
        <f>F6+((F6-F5)/5*3)</f>
        <v>10.554</v>
      </c>
      <c r="G7" s="2">
        <v>6</v>
      </c>
      <c r="H7" s="2">
        <v>5.6</v>
      </c>
      <c r="I7" s="1">
        <f>I6+((I6-I5)/5*3)</f>
        <v>4.1660000000000004</v>
      </c>
      <c r="J7" s="9">
        <v>65</v>
      </c>
    </row>
    <row r="8" spans="1:10" x14ac:dyDescent="0.3">
      <c r="B8">
        <v>12</v>
      </c>
      <c r="D8" s="1">
        <f t="shared" ref="D8:I8" si="1">D7+((D7-D6)/3*2)</f>
        <v>3.1366666666666672</v>
      </c>
      <c r="E8" s="1">
        <f t="shared" si="1"/>
        <v>5.3833333333333337</v>
      </c>
      <c r="F8" s="1">
        <f t="shared" si="1"/>
        <v>12.05</v>
      </c>
      <c r="G8" s="1">
        <f t="shared" si="1"/>
        <v>6.4666666666666668</v>
      </c>
      <c r="H8" s="1">
        <f t="shared" si="1"/>
        <v>5.9066666666666663</v>
      </c>
      <c r="I8" s="1">
        <f t="shared" si="1"/>
        <v>4.53</v>
      </c>
      <c r="J8" s="9">
        <v>65</v>
      </c>
    </row>
    <row r="9" spans="1:10" x14ac:dyDescent="0.3">
      <c r="B9">
        <v>15</v>
      </c>
      <c r="D9" s="1">
        <f t="shared" ref="D9:I9" si="2">D8+((D8-D7)/2*3)</f>
        <v>3.4166666666666679</v>
      </c>
      <c r="E9" s="1">
        <f t="shared" si="2"/>
        <v>5.7333333333333343</v>
      </c>
      <c r="F9" s="1">
        <f t="shared" si="2"/>
        <v>14.294</v>
      </c>
      <c r="G9" s="1">
        <f t="shared" si="2"/>
        <v>7.166666666666667</v>
      </c>
      <c r="H9" s="1">
        <f t="shared" si="2"/>
        <v>6.3666666666666663</v>
      </c>
      <c r="I9" s="1">
        <f t="shared" si="2"/>
        <v>5.0760000000000005</v>
      </c>
      <c r="J9" s="9">
        <v>65</v>
      </c>
    </row>
    <row r="10" spans="1:10" x14ac:dyDescent="0.3">
      <c r="B10">
        <v>20</v>
      </c>
      <c r="D10" s="1">
        <f t="shared" ref="D10:F10" si="3">D9+((D9-D8)/3*5)</f>
        <v>3.8833333333333355</v>
      </c>
      <c r="E10" s="1">
        <f t="shared" si="3"/>
        <v>6.3166666666666682</v>
      </c>
      <c r="F10" s="1">
        <f t="shared" si="3"/>
        <v>18.033999999999999</v>
      </c>
      <c r="G10" s="1">
        <f>G9+((G9-G8)/3*5)</f>
        <v>8.3333333333333339</v>
      </c>
      <c r="H10" s="1">
        <f t="shared" ref="H10:I10" si="4">H9+((H9-H8)/3*5)</f>
        <v>7.1333333333333329</v>
      </c>
      <c r="I10" s="1">
        <f t="shared" si="4"/>
        <v>5.9860000000000007</v>
      </c>
      <c r="J10" s="9">
        <v>65</v>
      </c>
    </row>
    <row r="11" spans="1:10" x14ac:dyDescent="0.3">
      <c r="A11" s="3"/>
      <c r="D11" s="4"/>
      <c r="E11" s="4"/>
      <c r="F11" s="4"/>
      <c r="G11" s="4"/>
      <c r="H11" s="4"/>
      <c r="I11" s="4"/>
      <c r="J11" s="9"/>
    </row>
    <row r="12" spans="1:10" x14ac:dyDescent="0.3">
      <c r="A12" t="s">
        <v>8</v>
      </c>
      <c r="B12">
        <v>-20</v>
      </c>
      <c r="D12" s="1">
        <f>D13-((D14-D13)/8*5)</f>
        <v>9.8000000000000642E-2</v>
      </c>
      <c r="E12" s="1">
        <f t="shared" ref="E12:I12" si="5">E13-((E14-E13)/8*5)</f>
        <v>0.97875000000000012</v>
      </c>
      <c r="F12" s="1">
        <f t="shared" si="5"/>
        <v>2.8675000000000002</v>
      </c>
      <c r="G12" s="1">
        <f>G13-((G14-G13)/8*5)</f>
        <v>-0.29399999999999993</v>
      </c>
      <c r="H12" s="1">
        <f t="shared" si="5"/>
        <v>0.7962499999999999</v>
      </c>
      <c r="I12" s="1">
        <f t="shared" si="5"/>
        <v>1.4237500000000001</v>
      </c>
      <c r="J12" s="9">
        <v>65</v>
      </c>
    </row>
    <row r="13" spans="1:10" x14ac:dyDescent="0.3">
      <c r="B13">
        <v>-15</v>
      </c>
      <c r="D13" s="1">
        <f>D14-((D15-D14)/9*8)</f>
        <v>0.42800000000000049</v>
      </c>
      <c r="E13" s="2">
        <v>1.51</v>
      </c>
      <c r="F13" s="2">
        <v>3.43</v>
      </c>
      <c r="G13" s="1">
        <f>G14-((G15-G14)/9*8)</f>
        <v>0.21600000000000008</v>
      </c>
      <c r="H13" s="2">
        <v>1.1399999999999999</v>
      </c>
      <c r="I13" s="2">
        <v>1.58</v>
      </c>
      <c r="J13" s="9">
        <v>65</v>
      </c>
    </row>
    <row r="14" spans="1:10" x14ac:dyDescent="0.3">
      <c r="B14">
        <v>-7</v>
      </c>
      <c r="D14" s="1">
        <f>D15-((D16-D15)/5*9)</f>
        <v>0.95600000000000029</v>
      </c>
      <c r="E14" s="2">
        <v>2.36</v>
      </c>
      <c r="F14" s="2">
        <v>4.33</v>
      </c>
      <c r="G14" s="1">
        <f>G15-((G16-G15)/5*9)</f>
        <v>1.032</v>
      </c>
      <c r="H14" s="2">
        <v>1.69</v>
      </c>
      <c r="I14" s="2">
        <v>1.83</v>
      </c>
      <c r="J14" s="9">
        <v>65</v>
      </c>
    </row>
    <row r="15" spans="1:10" x14ac:dyDescent="0.3">
      <c r="B15">
        <v>2</v>
      </c>
      <c r="D15" s="2">
        <v>1.55</v>
      </c>
      <c r="E15" s="2">
        <v>2.89</v>
      </c>
      <c r="F15" s="2">
        <v>4.47</v>
      </c>
      <c r="G15" s="2">
        <v>1.95</v>
      </c>
      <c r="H15" s="2">
        <v>2.23</v>
      </c>
      <c r="I15" s="2">
        <v>2.21</v>
      </c>
      <c r="J15" s="9">
        <v>65</v>
      </c>
    </row>
    <row r="16" spans="1:10" x14ac:dyDescent="0.3">
      <c r="B16">
        <v>7</v>
      </c>
      <c r="D16" s="2">
        <v>1.88</v>
      </c>
      <c r="E16" s="2">
        <v>3.84</v>
      </c>
      <c r="F16" s="2">
        <v>6.81</v>
      </c>
      <c r="G16" s="2">
        <v>2.46</v>
      </c>
      <c r="H16" s="2">
        <v>2.81</v>
      </c>
      <c r="I16" s="2">
        <v>2.72</v>
      </c>
      <c r="J16" s="9">
        <v>65</v>
      </c>
    </row>
    <row r="17" spans="1:10" x14ac:dyDescent="0.3">
      <c r="B17">
        <v>10</v>
      </c>
      <c r="D17" s="2">
        <v>2.15</v>
      </c>
      <c r="E17" s="2">
        <v>4.3</v>
      </c>
      <c r="F17" s="1">
        <f>F16+((F16-F15)/5*3)</f>
        <v>8.2139999999999986</v>
      </c>
      <c r="G17" s="2">
        <v>2.85</v>
      </c>
      <c r="H17" s="2">
        <v>3.1</v>
      </c>
      <c r="I17" s="1">
        <f t="shared" ref="I17" si="6">I16+((I16-I15)/5*3)</f>
        <v>3.0260000000000002</v>
      </c>
      <c r="J17" s="9">
        <v>65</v>
      </c>
    </row>
    <row r="18" spans="1:10" x14ac:dyDescent="0.3">
      <c r="B18">
        <v>12</v>
      </c>
      <c r="D18" s="1">
        <f t="shared" ref="D18:I18" si="7">D17+((D17-D16)/3*2)</f>
        <v>2.33</v>
      </c>
      <c r="E18" s="1">
        <f t="shared" si="7"/>
        <v>4.6066666666666665</v>
      </c>
      <c r="F18" s="1">
        <f t="shared" si="7"/>
        <v>9.1499999999999986</v>
      </c>
      <c r="G18" s="1">
        <f t="shared" si="7"/>
        <v>3.1100000000000003</v>
      </c>
      <c r="H18" s="1">
        <f t="shared" si="7"/>
        <v>3.2933333333333334</v>
      </c>
      <c r="I18" s="1">
        <f t="shared" si="7"/>
        <v>3.2300000000000004</v>
      </c>
      <c r="J18" s="9">
        <v>65</v>
      </c>
    </row>
    <row r="19" spans="1:10" x14ac:dyDescent="0.3">
      <c r="B19">
        <v>15</v>
      </c>
      <c r="D19" s="1">
        <f t="shared" ref="D19:I19" si="8">D18+((D18-D17)/2*3)</f>
        <v>2.6000000000000005</v>
      </c>
      <c r="E19" s="1">
        <f t="shared" si="8"/>
        <v>5.0666666666666664</v>
      </c>
      <c r="F19" s="1">
        <f t="shared" si="8"/>
        <v>10.553999999999998</v>
      </c>
      <c r="G19" s="1">
        <f t="shared" si="8"/>
        <v>3.5000000000000009</v>
      </c>
      <c r="H19" s="1">
        <f t="shared" si="8"/>
        <v>3.5833333333333335</v>
      </c>
      <c r="I19" s="1">
        <f t="shared" si="8"/>
        <v>3.5360000000000005</v>
      </c>
      <c r="J19" s="9">
        <v>65</v>
      </c>
    </row>
    <row r="20" spans="1:10" x14ac:dyDescent="0.3">
      <c r="B20">
        <v>20</v>
      </c>
      <c r="D20" s="1">
        <f t="shared" ref="D20:F20" si="9">D19+((D19-D18)/3*5)</f>
        <v>3.0500000000000012</v>
      </c>
      <c r="E20" s="1">
        <f t="shared" si="9"/>
        <v>5.833333333333333</v>
      </c>
      <c r="F20" s="1">
        <f t="shared" si="9"/>
        <v>12.893999999999998</v>
      </c>
      <c r="G20" s="1">
        <f>G19+((G19-G18)/3*5)</f>
        <v>4.1500000000000021</v>
      </c>
      <c r="H20" s="1">
        <f t="shared" ref="H20:I20" si="10">H19+((H19-H18)/3*5)</f>
        <v>4.0666666666666664</v>
      </c>
      <c r="I20" s="1">
        <f t="shared" si="10"/>
        <v>4.0460000000000003</v>
      </c>
      <c r="J20" s="9">
        <v>65</v>
      </c>
    </row>
    <row r="21" spans="1:10" x14ac:dyDescent="0.3">
      <c r="A21" s="3"/>
      <c r="D21" s="4"/>
      <c r="E21" s="4"/>
      <c r="F21" s="4"/>
      <c r="G21" s="4"/>
      <c r="H21" s="4"/>
      <c r="I21" s="4"/>
    </row>
    <row r="25" spans="1:10" x14ac:dyDescent="0.3">
      <c r="A25" t="s">
        <v>9</v>
      </c>
      <c r="D25" s="5"/>
      <c r="E25" s="5"/>
      <c r="F25" s="5"/>
      <c r="G25" s="5"/>
    </row>
    <row r="27" spans="1:10" x14ac:dyDescent="0.3">
      <c r="B27" t="s">
        <v>10</v>
      </c>
      <c r="D27" t="s">
        <v>11</v>
      </c>
      <c r="E27" t="s">
        <v>11</v>
      </c>
      <c r="F27" t="s">
        <v>11</v>
      </c>
    </row>
    <row r="28" spans="1:10" x14ac:dyDescent="0.3">
      <c r="B28" t="s">
        <v>12</v>
      </c>
      <c r="D28" t="s">
        <v>13</v>
      </c>
      <c r="E28" t="s">
        <v>14</v>
      </c>
      <c r="F28" t="s">
        <v>15</v>
      </c>
      <c r="G28" t="s">
        <v>16</v>
      </c>
      <c r="H28" t="s">
        <v>5</v>
      </c>
      <c r="I28" t="s">
        <v>6</v>
      </c>
    </row>
    <row r="30" spans="1:10" x14ac:dyDescent="0.3">
      <c r="A30">
        <v>-20</v>
      </c>
      <c r="B30">
        <v>35</v>
      </c>
      <c r="C30" s="6"/>
      <c r="F30" s="6">
        <f>F2</f>
        <v>3.1</v>
      </c>
      <c r="I30" s="6">
        <f>I2</f>
        <v>1.9362500000000002</v>
      </c>
    </row>
    <row r="31" spans="1:10" x14ac:dyDescent="0.3">
      <c r="A31">
        <v>-15</v>
      </c>
      <c r="B31">
        <v>35</v>
      </c>
      <c r="C31" s="6"/>
      <c r="F31" s="6">
        <f>F3</f>
        <v>3.7</v>
      </c>
      <c r="I31">
        <f>I3</f>
        <v>2.1800000000000002</v>
      </c>
    </row>
    <row r="32" spans="1:10" x14ac:dyDescent="0.3">
      <c r="A32">
        <v>-10</v>
      </c>
      <c r="B32">
        <v>35</v>
      </c>
      <c r="C32" s="6"/>
      <c r="D32" s="6">
        <f>D4</f>
        <v>1.6899999999999995</v>
      </c>
      <c r="E32" s="6">
        <f>E4</f>
        <v>3</v>
      </c>
      <c r="F32">
        <f>F4</f>
        <v>4.66</v>
      </c>
      <c r="G32" s="6">
        <f>G4</f>
        <v>2.2200000000000006</v>
      </c>
      <c r="H32">
        <f>H4</f>
        <v>2.84</v>
      </c>
      <c r="I32">
        <f>I4</f>
        <v>2.57</v>
      </c>
    </row>
    <row r="33" spans="1:9" x14ac:dyDescent="0.3">
      <c r="A33">
        <v>-7</v>
      </c>
      <c r="B33">
        <v>34</v>
      </c>
      <c r="C33" s="6"/>
      <c r="D33" s="6">
        <f t="shared" ref="D33:I33" si="11">D4+(D4-D14)/20</f>
        <v>1.7266999999999995</v>
      </c>
      <c r="E33" s="6">
        <f t="shared" si="11"/>
        <v>3.032</v>
      </c>
      <c r="F33" s="6">
        <f t="shared" si="11"/>
        <v>4.6764999999999999</v>
      </c>
      <c r="G33" s="6">
        <f t="shared" si="11"/>
        <v>2.2794000000000008</v>
      </c>
      <c r="H33" s="6">
        <f t="shared" si="11"/>
        <v>2.8975</v>
      </c>
      <c r="I33" s="6">
        <f t="shared" si="11"/>
        <v>2.6069999999999998</v>
      </c>
    </row>
    <row r="34" spans="1:9" x14ac:dyDescent="0.3">
      <c r="A34">
        <v>2</v>
      </c>
      <c r="B34">
        <v>30</v>
      </c>
      <c r="C34" s="6"/>
      <c r="D34" s="6">
        <f t="shared" ref="D34:I34" si="12">D5+5*(D5-D15)/20</f>
        <v>2.5124999999999997</v>
      </c>
      <c r="E34" s="6">
        <f t="shared" si="12"/>
        <v>3.2775000000000003</v>
      </c>
      <c r="F34" s="6">
        <f t="shared" si="12"/>
        <v>4.5950000000000006</v>
      </c>
      <c r="G34" s="6">
        <f t="shared" si="12"/>
        <v>4.7625000000000002</v>
      </c>
      <c r="H34" s="6">
        <f t="shared" si="12"/>
        <v>3.9925000000000002</v>
      </c>
      <c r="I34" s="6">
        <f t="shared" si="12"/>
        <v>2.835</v>
      </c>
    </row>
    <row r="35" spans="1:9" x14ac:dyDescent="0.3">
      <c r="A35">
        <v>7</v>
      </c>
      <c r="B35">
        <v>27</v>
      </c>
      <c r="C35" s="6"/>
      <c r="D35" s="6">
        <f t="shared" ref="D35:I35" si="13">D6+8*(D6-D16)/20</f>
        <v>2.9859999999999998</v>
      </c>
      <c r="E35" s="6">
        <f t="shared" si="13"/>
        <v>5.1840000000000002</v>
      </c>
      <c r="F35" s="6">
        <f t="shared" si="13"/>
        <v>8.91</v>
      </c>
      <c r="G35" s="6">
        <f t="shared" si="13"/>
        <v>6.4359999999999999</v>
      </c>
      <c r="H35" s="6">
        <f t="shared" si="13"/>
        <v>6.0719999999999992</v>
      </c>
      <c r="I35" s="6">
        <f t="shared" si="13"/>
        <v>3.98</v>
      </c>
    </row>
    <row r="36" spans="1:9" x14ac:dyDescent="0.3">
      <c r="A36">
        <v>12</v>
      </c>
      <c r="B36">
        <v>24</v>
      </c>
      <c r="C36" s="6"/>
      <c r="D36" s="6">
        <f>D7+11*(D8-D18)/20</f>
        <v>3.3936666666666673</v>
      </c>
      <c r="E36" s="6">
        <f>E7+11*(E8-E18)/20</f>
        <v>5.5771666666666677</v>
      </c>
      <c r="F36" s="6">
        <f>F7+11*(F8-F18)/20</f>
        <v>12.149000000000001</v>
      </c>
      <c r="G36" s="6">
        <f>H7+11*(H8-H18)/20</f>
        <v>7.0373333333333328</v>
      </c>
      <c r="H36" s="6">
        <f>H7+11*(H8-H18)/20</f>
        <v>7.0373333333333328</v>
      </c>
      <c r="I36" s="6">
        <f>I7+11*(I8-I18)/20</f>
        <v>4.8810000000000002</v>
      </c>
    </row>
    <row r="37" spans="1:9" x14ac:dyDescent="0.3">
      <c r="C37" s="6"/>
      <c r="D37" s="7"/>
      <c r="E37" s="6"/>
      <c r="F37" s="6"/>
      <c r="G37" s="7"/>
      <c r="H37" s="6"/>
      <c r="I37" s="6"/>
    </row>
    <row r="38" spans="1:9" x14ac:dyDescent="0.3">
      <c r="A38">
        <v>-20</v>
      </c>
      <c r="B38">
        <v>55</v>
      </c>
      <c r="C38" s="6"/>
      <c r="D38" s="6"/>
      <c r="E38" s="6"/>
      <c r="F38" s="6">
        <f>F12</f>
        <v>2.8675000000000002</v>
      </c>
      <c r="G38" s="6"/>
      <c r="H38" s="6"/>
      <c r="I38" s="6">
        <f>I12</f>
        <v>1.4237500000000001</v>
      </c>
    </row>
    <row r="39" spans="1:9" x14ac:dyDescent="0.3">
      <c r="A39">
        <v>-15</v>
      </c>
      <c r="B39">
        <v>55</v>
      </c>
      <c r="C39" s="6"/>
      <c r="D39" s="6"/>
      <c r="E39" s="6"/>
      <c r="F39" s="6">
        <f>F12</f>
        <v>2.8675000000000002</v>
      </c>
      <c r="G39" s="6"/>
      <c r="H39" s="6">
        <v>2.75</v>
      </c>
      <c r="I39" s="6">
        <f t="shared" ref="I39" si="14">I13</f>
        <v>1.58</v>
      </c>
    </row>
    <row r="40" spans="1:9" x14ac:dyDescent="0.3">
      <c r="A40">
        <v>-10</v>
      </c>
      <c r="B40">
        <v>55</v>
      </c>
      <c r="C40" s="6"/>
      <c r="D40" s="6">
        <f>D13+3*(D14-D13)/8</f>
        <v>0.62600000000000044</v>
      </c>
      <c r="E40" s="6">
        <f t="shared" ref="E40:I40" si="15">E13+3*(E14-E13)/8</f>
        <v>1.8287499999999999</v>
      </c>
      <c r="F40" s="6">
        <f t="shared" si="15"/>
        <v>3.7675000000000001</v>
      </c>
      <c r="G40" s="6">
        <f t="shared" si="15"/>
        <v>0.52200000000000002</v>
      </c>
      <c r="H40" s="6">
        <f t="shared" si="15"/>
        <v>1.3462499999999999</v>
      </c>
      <c r="I40" s="6">
        <f t="shared" si="15"/>
        <v>1.6737500000000001</v>
      </c>
    </row>
    <row r="41" spans="1:9" x14ac:dyDescent="0.3">
      <c r="A41">
        <v>-7</v>
      </c>
      <c r="B41">
        <v>52</v>
      </c>
      <c r="C41" s="6"/>
      <c r="D41" s="6">
        <f t="shared" ref="D41:I41" si="16">D14+3*(D4-D14)/20</f>
        <v>1.0661000000000003</v>
      </c>
      <c r="E41" s="6">
        <f t="shared" si="16"/>
        <v>2.456</v>
      </c>
      <c r="F41" s="6">
        <f t="shared" si="16"/>
        <v>4.3795000000000002</v>
      </c>
      <c r="G41" s="6">
        <f t="shared" si="16"/>
        <v>1.2102000000000002</v>
      </c>
      <c r="H41" s="6">
        <f t="shared" si="16"/>
        <v>1.8624999999999998</v>
      </c>
      <c r="I41" s="6">
        <f t="shared" si="16"/>
        <v>1.9410000000000001</v>
      </c>
    </row>
    <row r="42" spans="1:9" x14ac:dyDescent="0.3">
      <c r="A42">
        <v>2</v>
      </c>
      <c r="B42">
        <v>42</v>
      </c>
      <c r="C42" s="6"/>
      <c r="D42" s="6">
        <f>D5-F456*(D5-D15)/20</f>
        <v>2.3199999999999998</v>
      </c>
      <c r="E42" s="6">
        <f>E5-7*(E5-E15)/20</f>
        <v>3.0915000000000004</v>
      </c>
      <c r="F42" s="6">
        <f>F5-7*(F5-F15)/20</f>
        <v>4.5350000000000001</v>
      </c>
      <c r="G42" s="6">
        <f>G5-7*(G5-G15)/20</f>
        <v>3.4125000000000001</v>
      </c>
      <c r="H42" s="6">
        <f>H5-7*(H5-H15)/20</f>
        <v>3.1465000000000001</v>
      </c>
      <c r="I42" s="6">
        <f>I5-7*(I5-I15)/20</f>
        <v>2.5350000000000001</v>
      </c>
    </row>
    <row r="43" spans="1:9" x14ac:dyDescent="0.3">
      <c r="A43">
        <v>7</v>
      </c>
      <c r="B43">
        <v>36</v>
      </c>
      <c r="C43" s="6"/>
      <c r="D43" s="6">
        <f t="shared" ref="D43:I43" si="17">D6-1*(D6-D16)/20</f>
        <v>2.6305000000000001</v>
      </c>
      <c r="E43" s="6">
        <f t="shared" si="17"/>
        <v>4.7519999999999998</v>
      </c>
      <c r="F43" s="6">
        <f t="shared" si="17"/>
        <v>8.2350000000000012</v>
      </c>
      <c r="G43" s="6">
        <f t="shared" si="17"/>
        <v>5.1579999999999995</v>
      </c>
      <c r="H43" s="6">
        <f t="shared" si="17"/>
        <v>5.0234999999999994</v>
      </c>
      <c r="I43" s="6">
        <f t="shared" si="17"/>
        <v>3.5750000000000002</v>
      </c>
    </row>
    <row r="44" spans="1:9" x14ac:dyDescent="0.3">
      <c r="A44">
        <v>12</v>
      </c>
      <c r="B44">
        <v>30</v>
      </c>
      <c r="C44" s="6"/>
      <c r="D44" s="6">
        <f t="shared" ref="D44:I44" si="18">D7-1*(D8-D18)/20</f>
        <v>2.9096666666666668</v>
      </c>
      <c r="E44" s="6">
        <f t="shared" si="18"/>
        <v>5.1111666666666666</v>
      </c>
      <c r="F44" s="6">
        <f t="shared" si="18"/>
        <v>10.409000000000001</v>
      </c>
      <c r="G44" s="6">
        <f t="shared" si="18"/>
        <v>5.8321666666666667</v>
      </c>
      <c r="H44" s="6">
        <f t="shared" si="18"/>
        <v>5.4693333333333332</v>
      </c>
      <c r="I44" s="6">
        <f t="shared" si="18"/>
        <v>4.101</v>
      </c>
    </row>
    <row r="46" spans="1:9" x14ac:dyDescent="0.3">
      <c r="B46" s="7"/>
    </row>
    <row r="48" spans="1:9" x14ac:dyDescent="0.3">
      <c r="B48" t="s">
        <v>17</v>
      </c>
      <c r="E48" s="6"/>
      <c r="F48" s="6"/>
      <c r="H48" s="6"/>
      <c r="I48" s="6"/>
    </row>
    <row r="49" spans="1:9" x14ac:dyDescent="0.3">
      <c r="A49">
        <v>-20</v>
      </c>
      <c r="B49">
        <v>35</v>
      </c>
      <c r="C49" s="6"/>
      <c r="D49" s="6"/>
      <c r="E49" s="6"/>
      <c r="F49" s="6">
        <f>F2</f>
        <v>3.1</v>
      </c>
      <c r="G49" s="6"/>
      <c r="H49" s="6"/>
      <c r="I49" s="6">
        <f>I2</f>
        <v>1.9362500000000002</v>
      </c>
    </row>
    <row r="50" spans="1:9" x14ac:dyDescent="0.3">
      <c r="A50">
        <v>-7</v>
      </c>
      <c r="B50">
        <v>30</v>
      </c>
      <c r="C50" s="6"/>
      <c r="D50" s="6">
        <f t="shared" ref="D50:I50" si="19">D4+5*(D4-D14)/20</f>
        <v>1.8734999999999993</v>
      </c>
      <c r="E50" s="6">
        <f t="shared" si="19"/>
        <v>3.16</v>
      </c>
      <c r="F50" s="6">
        <f t="shared" si="19"/>
        <v>4.7424999999999997</v>
      </c>
      <c r="G50" s="6">
        <f t="shared" si="19"/>
        <v>2.5170000000000008</v>
      </c>
      <c r="H50" s="6">
        <f t="shared" si="19"/>
        <v>3.1274999999999999</v>
      </c>
      <c r="I50" s="6">
        <f t="shared" si="19"/>
        <v>2.7549999999999999</v>
      </c>
    </row>
    <row r="51" spans="1:9" x14ac:dyDescent="0.3">
      <c r="A51">
        <v>2</v>
      </c>
      <c r="B51">
        <v>27</v>
      </c>
      <c r="C51" s="6"/>
      <c r="D51" s="6">
        <f t="shared" ref="D51:I51" si="20">D5+8*(D5-D15)/20</f>
        <v>2.6279999999999997</v>
      </c>
      <c r="E51" s="6">
        <f t="shared" si="20"/>
        <v>3.3240000000000003</v>
      </c>
      <c r="F51" s="6">
        <f t="shared" si="20"/>
        <v>4.6100000000000003</v>
      </c>
      <c r="G51" s="6">
        <f t="shared" si="20"/>
        <v>5.1000000000000005</v>
      </c>
      <c r="H51" s="6">
        <f t="shared" si="20"/>
        <v>4.2040000000000006</v>
      </c>
      <c r="I51" s="6">
        <f t="shared" si="20"/>
        <v>2.91</v>
      </c>
    </row>
    <row r="52" spans="1:9" x14ac:dyDescent="0.3">
      <c r="A52">
        <v>7</v>
      </c>
      <c r="B52">
        <v>25</v>
      </c>
      <c r="C52" s="6"/>
      <c r="D52" s="6">
        <f t="shared" ref="D52:I52" si="21">D6+10*(D6-D16)/20</f>
        <v>3.0649999999999999</v>
      </c>
      <c r="E52" s="6">
        <f t="shared" si="21"/>
        <v>5.2799999999999994</v>
      </c>
      <c r="F52" s="6">
        <f t="shared" si="21"/>
        <v>9.06</v>
      </c>
      <c r="G52" s="6">
        <f t="shared" si="21"/>
        <v>6.72</v>
      </c>
      <c r="H52" s="6">
        <f t="shared" si="21"/>
        <v>6.3049999999999997</v>
      </c>
      <c r="I52" s="6">
        <f t="shared" si="21"/>
        <v>4.07</v>
      </c>
    </row>
    <row r="53" spans="1:9" x14ac:dyDescent="0.3">
      <c r="A53">
        <v>12</v>
      </c>
      <c r="B53">
        <v>24</v>
      </c>
      <c r="C53" s="6"/>
      <c r="D53" s="6">
        <f t="shared" ref="D53:I53" si="22">D8+10*(D8-D18)/20</f>
        <v>3.5400000000000005</v>
      </c>
      <c r="E53" s="6">
        <f t="shared" si="22"/>
        <v>5.7716666666666674</v>
      </c>
      <c r="F53" s="6">
        <f t="shared" si="22"/>
        <v>13.500000000000002</v>
      </c>
      <c r="G53" s="6">
        <f t="shared" si="22"/>
        <v>8.1449999999999996</v>
      </c>
      <c r="H53" s="6">
        <f t="shared" si="22"/>
        <v>7.2133333333333329</v>
      </c>
      <c r="I53" s="6">
        <f t="shared" si="22"/>
        <v>5.18</v>
      </c>
    </row>
    <row r="54" spans="1:9" x14ac:dyDescent="0.3">
      <c r="C54" s="6"/>
      <c r="F54" s="6"/>
      <c r="H54" s="6"/>
      <c r="I54" s="6"/>
    </row>
    <row r="55" spans="1:9" x14ac:dyDescent="0.3">
      <c r="A55">
        <v>-20</v>
      </c>
      <c r="B55">
        <v>55</v>
      </c>
      <c r="C55" s="6"/>
      <c r="D55" s="6"/>
      <c r="E55" s="6"/>
      <c r="F55" s="6">
        <f>F12</f>
        <v>2.8675000000000002</v>
      </c>
      <c r="G55" s="6"/>
      <c r="H55" s="6"/>
      <c r="I55" s="6">
        <f>I12</f>
        <v>1.4237500000000001</v>
      </c>
    </row>
    <row r="56" spans="1:9" x14ac:dyDescent="0.3">
      <c r="A56">
        <v>-7</v>
      </c>
      <c r="B56">
        <v>44</v>
      </c>
      <c r="C56" s="6"/>
      <c r="D56" s="6">
        <f t="shared" ref="D56:I56" si="23">D4+11*(D14-D4)/20</f>
        <v>1.2863</v>
      </c>
      <c r="E56" s="6">
        <f t="shared" si="23"/>
        <v>2.6480000000000001</v>
      </c>
      <c r="F56" s="6">
        <f t="shared" si="23"/>
        <v>4.4785000000000004</v>
      </c>
      <c r="G56" s="6">
        <f t="shared" si="23"/>
        <v>1.5666000000000002</v>
      </c>
      <c r="H56" s="6">
        <f t="shared" si="23"/>
        <v>2.2075</v>
      </c>
      <c r="I56" s="6">
        <f t="shared" si="23"/>
        <v>2.1629999999999998</v>
      </c>
    </row>
    <row r="57" spans="1:9" x14ac:dyDescent="0.3">
      <c r="A57">
        <v>2</v>
      </c>
      <c r="B57">
        <v>37</v>
      </c>
      <c r="C57" s="6"/>
      <c r="D57" s="6">
        <f t="shared" ref="D57:I57" si="24">D5+2*(D15-D5)/20</f>
        <v>2.2429999999999999</v>
      </c>
      <c r="E57" s="6">
        <f t="shared" si="24"/>
        <v>3.169</v>
      </c>
      <c r="F57" s="6">
        <f t="shared" si="24"/>
        <v>4.5600000000000005</v>
      </c>
      <c r="G57" s="6">
        <f t="shared" si="24"/>
        <v>3.9750000000000001</v>
      </c>
      <c r="H57" s="6">
        <f t="shared" si="24"/>
        <v>3.4990000000000001</v>
      </c>
      <c r="I57" s="6">
        <f t="shared" si="24"/>
        <v>2.66</v>
      </c>
    </row>
    <row r="58" spans="1:9" x14ac:dyDescent="0.3">
      <c r="A58">
        <v>7</v>
      </c>
      <c r="B58">
        <v>32</v>
      </c>
      <c r="C58" s="6"/>
      <c r="D58" s="6">
        <f t="shared" ref="D58:I59" si="25">D6-2*(D16-D6)/20</f>
        <v>2.7490000000000001</v>
      </c>
      <c r="E58" s="6">
        <f t="shared" si="25"/>
        <v>4.8959999999999999</v>
      </c>
      <c r="F58" s="6">
        <f t="shared" si="25"/>
        <v>8.4600000000000009</v>
      </c>
      <c r="G58" s="6">
        <f t="shared" si="25"/>
        <v>5.5839999999999996</v>
      </c>
      <c r="H58" s="6">
        <f t="shared" si="25"/>
        <v>5.3729999999999993</v>
      </c>
      <c r="I58" s="6">
        <f t="shared" si="25"/>
        <v>3.71</v>
      </c>
    </row>
    <row r="59" spans="1:9" x14ac:dyDescent="0.3">
      <c r="A59">
        <v>12</v>
      </c>
      <c r="B59">
        <v>30</v>
      </c>
      <c r="C59" s="6"/>
      <c r="D59" s="6">
        <f t="shared" si="25"/>
        <v>3.0300000000000002</v>
      </c>
      <c r="E59" s="6">
        <f t="shared" si="25"/>
        <v>5.2350000000000003</v>
      </c>
      <c r="F59" s="6">
        <f t="shared" si="25"/>
        <v>10.788</v>
      </c>
      <c r="G59" s="6">
        <f t="shared" si="25"/>
        <v>6.3150000000000004</v>
      </c>
      <c r="H59" s="6">
        <f t="shared" si="25"/>
        <v>5.85</v>
      </c>
      <c r="I59" s="6">
        <f t="shared" si="25"/>
        <v>4.28</v>
      </c>
    </row>
    <row r="60" spans="1:9" x14ac:dyDescent="0.3">
      <c r="C60" s="6"/>
      <c r="D60" s="8"/>
      <c r="E60" s="6"/>
      <c r="F60" s="6"/>
      <c r="G60" s="6"/>
      <c r="H60" s="6"/>
      <c r="I60" s="6"/>
    </row>
    <row r="61" spans="1:9" x14ac:dyDescent="0.3">
      <c r="B61" t="s">
        <v>18</v>
      </c>
      <c r="C61" s="6"/>
      <c r="D61" s="8"/>
      <c r="E61" s="6"/>
      <c r="F61" s="6"/>
      <c r="G61" s="6"/>
      <c r="H61" s="6"/>
      <c r="I61" s="6"/>
    </row>
    <row r="62" spans="1:9" x14ac:dyDescent="0.3">
      <c r="A62">
        <v>-7</v>
      </c>
      <c r="B62">
        <v>35</v>
      </c>
      <c r="C62" s="6"/>
      <c r="D62" s="6">
        <f t="shared" ref="D62:I63" si="26">D4</f>
        <v>1.6899999999999995</v>
      </c>
      <c r="E62" s="6">
        <f t="shared" si="26"/>
        <v>3</v>
      </c>
      <c r="F62" s="6">
        <f t="shared" si="26"/>
        <v>4.66</v>
      </c>
      <c r="G62" s="6">
        <f t="shared" si="26"/>
        <v>2.2200000000000006</v>
      </c>
      <c r="H62" s="6">
        <f t="shared" si="26"/>
        <v>2.84</v>
      </c>
      <c r="I62" s="6">
        <f t="shared" si="26"/>
        <v>2.57</v>
      </c>
    </row>
    <row r="63" spans="1:9" x14ac:dyDescent="0.3">
      <c r="A63">
        <v>2</v>
      </c>
      <c r="B63">
        <v>35</v>
      </c>
      <c r="C63" s="6"/>
      <c r="D63" s="6">
        <f t="shared" si="26"/>
        <v>2.3199999999999998</v>
      </c>
      <c r="E63" s="6">
        <f t="shared" si="26"/>
        <v>3.2</v>
      </c>
      <c r="F63" s="6">
        <f t="shared" si="26"/>
        <v>4.57</v>
      </c>
      <c r="G63" s="6">
        <f t="shared" si="26"/>
        <v>4.2</v>
      </c>
      <c r="H63" s="6">
        <f t="shared" si="26"/>
        <v>3.64</v>
      </c>
      <c r="I63" s="6">
        <f t="shared" si="26"/>
        <v>2.71</v>
      </c>
    </row>
    <row r="64" spans="1:9" x14ac:dyDescent="0.3">
      <c r="A64">
        <v>7</v>
      </c>
      <c r="B64">
        <v>31</v>
      </c>
      <c r="C64" s="6"/>
      <c r="D64" s="6">
        <f t="shared" ref="D64:I64" si="27">D6+4*(D6-D16)/20</f>
        <v>2.8279999999999998</v>
      </c>
      <c r="E64" s="6">
        <f t="shared" si="27"/>
        <v>4.992</v>
      </c>
      <c r="F64" s="6">
        <f t="shared" si="27"/>
        <v>8.6100000000000012</v>
      </c>
      <c r="G64" s="6">
        <f t="shared" si="27"/>
        <v>5.8679999999999994</v>
      </c>
      <c r="H64" s="6">
        <f t="shared" si="27"/>
        <v>5.6059999999999999</v>
      </c>
      <c r="I64" s="6">
        <f t="shared" si="27"/>
        <v>3.8000000000000003</v>
      </c>
    </row>
    <row r="65" spans="1:9" x14ac:dyDescent="0.3">
      <c r="A65">
        <v>12</v>
      </c>
      <c r="B65">
        <v>26</v>
      </c>
      <c r="C65" s="6"/>
      <c r="D65" s="6">
        <f t="shared" ref="D65:I65" si="28">D8+9*(D8-D18)/20</f>
        <v>3.4996666666666671</v>
      </c>
      <c r="E65" s="6">
        <f t="shared" si="28"/>
        <v>5.7328333333333337</v>
      </c>
      <c r="F65" s="6">
        <f t="shared" si="28"/>
        <v>13.355000000000002</v>
      </c>
      <c r="G65" s="6">
        <f t="shared" si="28"/>
        <v>7.9771666666666672</v>
      </c>
      <c r="H65" s="6">
        <f t="shared" si="28"/>
        <v>7.0826666666666664</v>
      </c>
      <c r="I65" s="6">
        <f t="shared" si="28"/>
        <v>5.1150000000000002</v>
      </c>
    </row>
    <row r="66" spans="1:9" x14ac:dyDescent="0.3">
      <c r="C66" s="6"/>
      <c r="D66" s="8"/>
      <c r="E66" s="6"/>
      <c r="F66" s="6"/>
      <c r="G66" s="6"/>
      <c r="H66" s="6"/>
      <c r="I66" s="6"/>
    </row>
    <row r="67" spans="1:9" x14ac:dyDescent="0.3">
      <c r="A67">
        <v>-7</v>
      </c>
      <c r="B67">
        <v>55</v>
      </c>
      <c r="C67" s="6"/>
      <c r="D67" s="6">
        <f>D14</f>
        <v>0.95600000000000029</v>
      </c>
      <c r="E67" s="6">
        <f t="shared" ref="E67:I68" si="29">E14</f>
        <v>2.36</v>
      </c>
      <c r="F67" s="6">
        <f t="shared" si="29"/>
        <v>4.33</v>
      </c>
      <c r="G67" s="6">
        <f t="shared" si="29"/>
        <v>1.032</v>
      </c>
      <c r="H67" s="6">
        <f t="shared" si="29"/>
        <v>1.69</v>
      </c>
      <c r="I67" s="6">
        <f t="shared" si="29"/>
        <v>1.83</v>
      </c>
    </row>
    <row r="68" spans="1:9" x14ac:dyDescent="0.3">
      <c r="A68">
        <v>2</v>
      </c>
      <c r="B68">
        <v>55</v>
      </c>
      <c r="C68" s="6"/>
      <c r="D68" s="6">
        <f>D15</f>
        <v>1.55</v>
      </c>
      <c r="E68" s="6">
        <f t="shared" si="29"/>
        <v>2.89</v>
      </c>
      <c r="F68" s="6">
        <f t="shared" si="29"/>
        <v>4.47</v>
      </c>
      <c r="G68" s="6">
        <f t="shared" si="29"/>
        <v>1.95</v>
      </c>
      <c r="H68" s="6">
        <f t="shared" si="29"/>
        <v>2.23</v>
      </c>
      <c r="I68" s="6">
        <f t="shared" si="29"/>
        <v>2.21</v>
      </c>
    </row>
    <row r="69" spans="1:9" x14ac:dyDescent="0.3">
      <c r="A69">
        <v>7</v>
      </c>
      <c r="B69">
        <v>46</v>
      </c>
      <c r="C69" s="6"/>
      <c r="D69" s="6">
        <f t="shared" ref="D69:I69" si="30">D6+11*(D16-D6)/20</f>
        <v>2.2355</v>
      </c>
      <c r="E69" s="6">
        <f t="shared" si="30"/>
        <v>4.2720000000000002</v>
      </c>
      <c r="F69" s="6">
        <f t="shared" si="30"/>
        <v>7.4850000000000003</v>
      </c>
      <c r="G69" s="6">
        <f t="shared" si="30"/>
        <v>3.738</v>
      </c>
      <c r="H69" s="6">
        <f t="shared" si="30"/>
        <v>3.8584999999999998</v>
      </c>
      <c r="I69" s="6">
        <f t="shared" si="30"/>
        <v>3.125</v>
      </c>
    </row>
    <row r="70" spans="1:9" x14ac:dyDescent="0.3">
      <c r="A70">
        <v>12</v>
      </c>
      <c r="B70">
        <v>34</v>
      </c>
      <c r="C70" s="6"/>
      <c r="D70" s="6">
        <f t="shared" ref="D70:I70" si="31">D8-(D18-D8)/20</f>
        <v>3.1770000000000005</v>
      </c>
      <c r="E70" s="6">
        <f t="shared" si="31"/>
        <v>5.4221666666666675</v>
      </c>
      <c r="F70" s="6">
        <f t="shared" si="31"/>
        <v>12.195</v>
      </c>
      <c r="G70" s="6">
        <f t="shared" si="31"/>
        <v>6.6345000000000001</v>
      </c>
      <c r="H70" s="6">
        <f t="shared" si="31"/>
        <v>6.0373333333333328</v>
      </c>
      <c r="I70" s="6">
        <f t="shared" si="31"/>
        <v>4.5950000000000006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AAAAAAAAAAAAAAAAAAAAAAAAAAAAA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Hönig</dc:creator>
  <cp:lastModifiedBy>DMITRY</cp:lastModifiedBy>
  <dcterms:created xsi:type="dcterms:W3CDTF">2020-04-23T17:15:43Z</dcterms:created>
  <dcterms:modified xsi:type="dcterms:W3CDTF">2024-03-18T09:11:36Z</dcterms:modified>
</cp:coreProperties>
</file>