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xa\Desktop\ALice\"/>
    </mc:Choice>
  </mc:AlternateContent>
  <bookViews>
    <workbookView xWindow="0" yWindow="0" windowWidth="28800" windowHeight="11310" activeTab="3"/>
  </bookViews>
  <sheets>
    <sheet name="Изначальная смета" sheetId="1" r:id="rId1"/>
    <sheet name="Закупленно" sheetId="2" r:id="rId2"/>
    <sheet name="Маршрутный лист" sheetId="3" r:id="rId3"/>
    <sheet name="Время на разработку" sheetId="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R3" i="4"/>
  <c r="R4" i="4" s="1"/>
  <c r="H4" i="4"/>
  <c r="L14" i="3"/>
  <c r="N14" i="3"/>
  <c r="L4" i="4" l="1"/>
  <c r="E14" i="2" l="1"/>
  <c r="E13" i="2" l="1"/>
  <c r="E12" i="2"/>
  <c r="E9" i="2" l="1"/>
  <c r="E11" i="2"/>
  <c r="E10" i="2"/>
  <c r="E8" i="2"/>
  <c r="E7" i="2"/>
  <c r="E6" i="2"/>
  <c r="E5" i="2"/>
  <c r="E4" i="2"/>
  <c r="E3" i="2"/>
  <c r="G16" i="1" l="1"/>
  <c r="G8" i="1" l="1"/>
  <c r="G13" i="1"/>
  <c r="G4" i="1"/>
  <c r="G6" i="1"/>
  <c r="G7" i="1"/>
  <c r="G9" i="1"/>
  <c r="G10" i="1"/>
  <c r="G11" i="1"/>
  <c r="G12" i="1"/>
  <c r="G14" i="1"/>
  <c r="G15" i="1"/>
  <c r="G3" i="1"/>
  <c r="G17" i="1" l="1"/>
  <c r="G18" i="1" s="1"/>
</calcChain>
</file>

<file path=xl/sharedStrings.xml><?xml version="1.0" encoding="utf-8"?>
<sst xmlns="http://schemas.openxmlformats.org/spreadsheetml/2006/main" count="127" uniqueCount="98">
  <si>
    <t>№</t>
  </si>
  <si>
    <t>Наименование</t>
  </si>
  <si>
    <t>Источник</t>
  </si>
  <si>
    <t>Цена за ед.</t>
  </si>
  <si>
    <t>Сумма</t>
  </si>
  <si>
    <t>Примечания</t>
  </si>
  <si>
    <t>Смета на стол с чашками</t>
  </si>
  <si>
    <t>Магнит неодимовый, 3 шт на 1 чашку</t>
  </si>
  <si>
    <t>Количество</t>
  </si>
  <si>
    <t>http://www.rcscomponents.kiev.ua/product/%CC%E0%E3%ED%E8%F2%20NdFeB%2C%20%E4%E8%F1%EA%2F%F6%E8%EB%E8%ED%E4%F0%20OD15%20%F5%205mm%20%28N38%29%2C%20Ni%2BCu%2BNi%20%28%ED%E8%EA%E5%EB%FC%29.html</t>
  </si>
  <si>
    <t>3 шт для расперделения реакции на всю поверхность днища</t>
  </si>
  <si>
    <t>http://www.bezpeka-shop.com/catalog/datchiki_otkrytiya_gerkony/smk-5e-belyj.html</t>
  </si>
  <si>
    <t xml:space="preserve">Геркон </t>
  </si>
  <si>
    <t>Кнопки тактовые маленькие</t>
  </si>
  <si>
    <t>http://www.rcscomponents.kiev.ua/product/%CA%ED%EE%EF%EA%E0%20SWT-34%2F4%20%28%E0%ED%E0%EB%EE%E3%E8%3A%20YTP1138A%2C%20TSM144%29.html</t>
  </si>
  <si>
    <t>Расстояние между центрами букв не меньше 10 мм</t>
  </si>
  <si>
    <t>Светодиоды</t>
  </si>
  <si>
    <t>http://www.rcscomponents.kiev.ua/product/KT-SMD0805-G.html</t>
  </si>
  <si>
    <t>Сколько в правильном ответе букв?</t>
  </si>
  <si>
    <t>Смета на приказ(непомню как называется)</t>
  </si>
  <si>
    <t>Стойка монтажная 5 мм</t>
  </si>
  <si>
    <t>http://www.rcscomponents.kiev.ua/product/%D1%F2%EE%E9%EA%E0%20%E4%E8%F1%F2%E0%ED%F6%E8%F0%F3%FE%F9%E0%FF%20KLS8-0214-M3-05.html</t>
  </si>
  <si>
    <t>1 шт на каждую чашку (теоретически можно обойтись без первой позиции, если вставим ответку в чашку (поместится))</t>
  </si>
  <si>
    <t>На оба проэкта</t>
  </si>
  <si>
    <t>http://www.rcscomponents.kiev.ua/product/%D1%F2%EE%E9%EA%E0%20%E4%E8%F1%F2%E0%ED%F6%E8%F0%F3%FE%F9%E0%FF%20KLS8-0214-M3-15.html</t>
  </si>
  <si>
    <t>Стойка монтажная 15 мм</t>
  </si>
  <si>
    <t>Межплатные соеденения PLS-40</t>
  </si>
  <si>
    <t>http://www.rcscomponents.kiev.ua/product/PLS-40%20%F8%F2%FB%F0%E8%20%ED%E0%20%EF%EB%E0%F2%F3%20%28KLS1-207-1-40-S%20%96%20KLS%29.html</t>
  </si>
  <si>
    <t>http://www.rcscomponents.kiev.ua/product/50x100%20%EC%E0%EA%E5%F2%ED%E0%FF%20%EF%EB%E0%F2%E0.html</t>
  </si>
  <si>
    <t>Макетная плата 5х10см</t>
  </si>
  <si>
    <t>Блок питания 12V, 1,6 А</t>
  </si>
  <si>
    <t>http://nian.com.ua/</t>
  </si>
  <si>
    <t>Нужно уточнить наличие, если не будет тогда дороже (по 190грн). http://www.rcscomponents.kiev.ua/product/RS-AB02J00%2012V%2F2A%20%28%E1%EB%EE%EA%20%EF%E8%F2%E0%ED%E8%FF%20%F1%EE%20%E2%F1%F2%F0%EE%E5%ED%ED%EE%E9%20%F1%E5%F2%E5%E2%EE%E9%20%E2%E8%EB%EA%EE%E9%29.html</t>
  </si>
  <si>
    <t>Текстолит двухстороний 100х160мм Bungard FR4100X160/3535</t>
  </si>
  <si>
    <t>Цену нужно уточнить, возможно немножко дороже</t>
  </si>
  <si>
    <t>Пластиковый контейнер для травки плат 150 х 100мм</t>
  </si>
  <si>
    <t>http://podushka.com.ua/ru/konteynery_dlya_edy/curver/emkost_dlya_pishchevykh_produktov_freshgo_0055501.html</t>
  </si>
  <si>
    <t>В лабе нету под большие платы тары, чтоб травить(https://www.youtube.com/watch?v=CdfOn_iTw-4) технология изготовления немного другая, но именно травка таже самая</t>
  </si>
  <si>
    <t>http://www.rcscomponents.kiev.ua/product/160%20Ohm%205%25%200%2C125W%20150V%200805%20%28RC0805JR-160R-Hitano%29%20%28%F0%E5%E7%E8%F1%F2%EE%F0%20SMD%29.html</t>
  </si>
  <si>
    <t>Резисторы для светодиодов 160 Ом</t>
  </si>
  <si>
    <t>Меньше 100 не продаются</t>
  </si>
  <si>
    <t>Непредвиденные расходы</t>
  </si>
  <si>
    <t>20% от суммы</t>
  </si>
  <si>
    <t>Всегда закладываю, чаще не добираюсь до них.</t>
  </si>
  <si>
    <t>Сумма:</t>
  </si>
  <si>
    <t>Это с учетом того, контроллеры (Arduino) у вас уже есть</t>
  </si>
  <si>
    <t>http://www.rcscomponents.kiev.ua/product/KM-78%20ABS%20%28Maszczyk%29.html</t>
  </si>
  <si>
    <t xml:space="preserve">Корпус пластиковый 120 х 80 </t>
  </si>
  <si>
    <t>артикул</t>
  </si>
  <si>
    <t>curver-`00555-01</t>
  </si>
  <si>
    <t>Нашел деешвле чем предпологал</t>
  </si>
  <si>
    <t>Шашел дешевле чем предполагал, на один проэкт</t>
  </si>
  <si>
    <t>Макетная плата 71х94см</t>
  </si>
  <si>
    <t>Макетная плата 80х80см</t>
  </si>
  <si>
    <t>Как и думал, удалось взять за 180, но лучше, но один,  те которые были по 120 не подошли</t>
  </si>
  <si>
    <t>Корпус пластиковый 143х119</t>
  </si>
  <si>
    <t>На оба проэкта, те которые по 96 не подошли</t>
  </si>
  <si>
    <t>Остаток</t>
  </si>
  <si>
    <t>Маршрутный лист</t>
  </si>
  <si>
    <t>Маршрут</t>
  </si>
  <si>
    <t>Назанчение</t>
  </si>
  <si>
    <t>км</t>
  </si>
  <si>
    <t>Забрать деньги, забрать платы</t>
  </si>
  <si>
    <t>Оффис(Линейная) - Радиорынок(Вадима Гетьмана 48)</t>
  </si>
  <si>
    <t>Купить нужные компоненты</t>
  </si>
  <si>
    <t>Дата</t>
  </si>
  <si>
    <t>Ушло времени(час)</t>
  </si>
  <si>
    <t>Радиорынок(Вадима Гетьмана 48) - Лаба (Новоконстантиновская 1В)</t>
  </si>
  <si>
    <t>Забрать инструмент и нужные компоненты для отладки</t>
  </si>
  <si>
    <t xml:space="preserve"> Лаба (Новоконстантиновская 1В) - Магазин электроники (пр. Бажана 36)</t>
  </si>
  <si>
    <t>Магазин электроники (пр. Бажана 36) -  Дом (Осокорки)</t>
  </si>
  <si>
    <t>Дом(Осокорки) - Оффис(Линейная)</t>
  </si>
  <si>
    <t>Доставить все до места работы</t>
  </si>
  <si>
    <t>Итого:</t>
  </si>
  <si>
    <t>Дом (Осокорки) -   Лаба (Новоконстантиновская 1В)</t>
  </si>
  <si>
    <t>Сьездил спаячл макетку</t>
  </si>
  <si>
    <t xml:space="preserve">Лаба (Новоконстантиновская 1В) -Дом (Осокорки) </t>
  </si>
  <si>
    <t>Маркеры СD -pen</t>
  </si>
  <si>
    <t>Нужны для пометки проводов</t>
  </si>
  <si>
    <t>Малярная лента</t>
  </si>
  <si>
    <t>Нужна для пометки проводов</t>
  </si>
  <si>
    <t>Платформа с датчиком веса</t>
  </si>
  <si>
    <t>Сьездил спаял макетку</t>
  </si>
  <si>
    <t>Закупил платформу и датчик веса</t>
  </si>
  <si>
    <t xml:space="preserve"> Арсенальная  - Дом (Осокорки)</t>
  </si>
  <si>
    <t>Дом (Осокорки) - Арсенальная</t>
  </si>
  <si>
    <t>Потраченное время</t>
  </si>
  <si>
    <t>Наиминование работы</t>
  </si>
  <si>
    <t>Задание с чашками, чайником и куклой (черновой вариант)</t>
  </si>
  <si>
    <t>Время на разьезды и закупку нужного (ч)</t>
  </si>
  <si>
    <t>Время на разработку (ч)</t>
  </si>
  <si>
    <t>Всего:</t>
  </si>
  <si>
    <t>Дом (Осокорки) - Лаба (Новоконстантиновская 1В) - Оффис(Линейная)</t>
  </si>
  <si>
    <t>Собрание</t>
  </si>
  <si>
    <t>Цена часа</t>
  </si>
  <si>
    <t>Оплата труда</t>
  </si>
  <si>
    <t>Дизельное топливо</t>
  </si>
  <si>
    <t>Оффис(Линейная)- Ленинградская площадь(Паша) -  Дом (Осокорки)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</si>
</sst>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6" borderId="8" xfId="0" applyFill="1" applyBorder="1"/>
    <xf numFmtId="0" fontId="2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3" fillId="8" borderId="1" xfId="0" applyFont="1" applyFill="1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3" borderId="11" xfId="0" applyFill="1" applyBorder="1"/>
    <xf numFmtId="0" fontId="0" fillId="5" borderId="12" xfId="0" applyFill="1" applyBorder="1"/>
    <xf numFmtId="0" fontId="0" fillId="4" borderId="13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zpeka-shop.com/catalog/datchiki_otkrytiya_gerkony/smk-5e-belyj.html" TargetMode="External"/><Relationship Id="rId13" Type="http://schemas.openxmlformats.org/officeDocument/2006/relationships/hyperlink" Target="http://www.rcscomponents.kiev.ua/product/160%20Ohm%205%25%200%2C125W%20150V%200805%20%28RC0805JR-160R-Hitano%29%20%28%F0%E5%E7%E8%F1%F2%EE%F0%20SMD%29.html" TargetMode="External"/><Relationship Id="rId3" Type="http://schemas.openxmlformats.org/officeDocument/2006/relationships/hyperlink" Target="http://www.rcscomponents.kiev.ua/product/PLS-40%20%F8%F2%FB%F0%E8%20%ED%E0%20%EF%EB%E0%F2%F3%20%28KLS1-207-1-40-S%20%96%20KLS%29.html" TargetMode="External"/><Relationship Id="rId7" Type="http://schemas.openxmlformats.org/officeDocument/2006/relationships/hyperlink" Target="http://www.rcscomponents.kiev.ua/product/%CA%ED%EE%EF%EA%E0%20SWT-34%2F4%20%28%E0%ED%E0%EB%EE%E3%E8%3A%20YTP1138A%2C%20TSM144%29.html" TargetMode="External"/><Relationship Id="rId12" Type="http://schemas.openxmlformats.org/officeDocument/2006/relationships/hyperlink" Target="http://www.rcscomponents.kiev.ua/product/KM-78%20ABS%20%28Maszczyk%29.html" TargetMode="External"/><Relationship Id="rId2" Type="http://schemas.openxmlformats.org/officeDocument/2006/relationships/hyperlink" Target="http://www.rcscomponents.kiev.ua/product/50x100%20%EC%E0%EA%E5%F2%ED%E0%FF%20%EF%EB%E0%F2%E0.html" TargetMode="External"/><Relationship Id="rId1" Type="http://schemas.openxmlformats.org/officeDocument/2006/relationships/hyperlink" Target="http://www.rcscomponents.kiev.ua/product/%CC%E0%E3%ED%E8%F2%20NdFeB%2C%20%E4%E8%F1%EA%2F%F6%E8%EB%E8%ED%E4%F0%20OD15%20%F5%205mm%20%28N38%29%2C%20Ni%2BCu%2BNi%20%28%ED%E8%EA%E5%EB%FC%29.html" TargetMode="External"/><Relationship Id="rId6" Type="http://schemas.openxmlformats.org/officeDocument/2006/relationships/hyperlink" Target="http://www.rcscomponents.kiev.ua/product/KT-SMD0805-G.html" TargetMode="External"/><Relationship Id="rId11" Type="http://schemas.openxmlformats.org/officeDocument/2006/relationships/hyperlink" Target="http://nian.com.ua/" TargetMode="External"/><Relationship Id="rId5" Type="http://schemas.openxmlformats.org/officeDocument/2006/relationships/hyperlink" Target="http://www.rcscomponents.kiev.ua/product/%D1%F2%EE%E9%EA%E0%20%E4%E8%F1%F2%E0%ED%F6%E8%F0%F3%FE%F9%E0%FF%20KLS8-0214-M3-05.html" TargetMode="External"/><Relationship Id="rId10" Type="http://schemas.openxmlformats.org/officeDocument/2006/relationships/hyperlink" Target="http://nian.com.ua/" TargetMode="External"/><Relationship Id="rId4" Type="http://schemas.openxmlformats.org/officeDocument/2006/relationships/hyperlink" Target="http://www.rcscomponents.kiev.ua/product/%D1%F2%EE%E9%EA%E0%20%E4%E8%F1%F2%E0%ED%F6%E8%F0%F3%FE%F9%E0%FF%20KLS8-0214-M3-15.html" TargetMode="External"/><Relationship Id="rId9" Type="http://schemas.openxmlformats.org/officeDocument/2006/relationships/hyperlink" Target="http://podushka.com.ua/ru/konteynery_dlya_edy/curver/emkost_dlya_pishchevykh_produktov_freshgo_0055501.html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zoomScale="70" zoomScaleNormal="70" workbookViewId="0">
      <selection activeCell="C8" sqref="C8"/>
    </sheetView>
  </sheetViews>
  <sheetFormatPr defaultRowHeight="15" x14ac:dyDescent="0.25"/>
  <cols>
    <col min="2" max="2" width="60.7109375" customWidth="1"/>
    <col min="3" max="3" width="28.7109375" customWidth="1"/>
    <col min="4" max="4" width="14.85546875" customWidth="1"/>
    <col min="5" max="5" width="13.140625" customWidth="1"/>
    <col min="6" max="7" width="14" customWidth="1"/>
    <col min="8" max="8" width="56.7109375" customWidth="1"/>
  </cols>
  <sheetData>
    <row r="1" spans="1:8" ht="15.75" thickTop="1" x14ac:dyDescent="0.25">
      <c r="A1" s="23" t="s">
        <v>6</v>
      </c>
      <c r="B1" s="24"/>
      <c r="C1" s="24"/>
      <c r="D1" s="24"/>
      <c r="E1" s="24"/>
      <c r="F1" s="24"/>
      <c r="G1" s="24"/>
      <c r="H1" s="25"/>
    </row>
    <row r="2" spans="1:8" x14ac:dyDescent="0.25">
      <c r="A2" s="5" t="s">
        <v>0</v>
      </c>
      <c r="B2" s="2" t="s">
        <v>1</v>
      </c>
      <c r="C2" s="2" t="s">
        <v>2</v>
      </c>
      <c r="D2" s="2" t="s">
        <v>48</v>
      </c>
      <c r="E2" s="2" t="s">
        <v>8</v>
      </c>
      <c r="F2" s="2" t="s">
        <v>3</v>
      </c>
      <c r="G2" s="2" t="s">
        <v>4</v>
      </c>
      <c r="H2" s="6" t="s">
        <v>5</v>
      </c>
    </row>
    <row r="3" spans="1:8" ht="30" x14ac:dyDescent="0.25">
      <c r="A3" s="5">
        <v>1</v>
      </c>
      <c r="B3" s="3" t="s">
        <v>7</v>
      </c>
      <c r="C3" s="4" t="s">
        <v>9</v>
      </c>
      <c r="D3" s="10">
        <v>40840</v>
      </c>
      <c r="E3" s="3">
        <v>15</v>
      </c>
      <c r="F3" s="3">
        <v>17.5</v>
      </c>
      <c r="G3" s="3">
        <f>E3*F3</f>
        <v>262.5</v>
      </c>
      <c r="H3" s="7" t="s">
        <v>10</v>
      </c>
    </row>
    <row r="4" spans="1:8" ht="45" x14ac:dyDescent="0.25">
      <c r="A4" s="5">
        <v>2</v>
      </c>
      <c r="B4" s="3" t="s">
        <v>12</v>
      </c>
      <c r="C4" s="4" t="s">
        <v>11</v>
      </c>
      <c r="D4" s="4"/>
      <c r="E4" s="3">
        <v>5</v>
      </c>
      <c r="F4" s="3">
        <v>39.96</v>
      </c>
      <c r="G4" s="3">
        <f t="shared" ref="G4:G16" si="0">E4*F4</f>
        <v>199.8</v>
      </c>
      <c r="H4" s="7" t="s">
        <v>22</v>
      </c>
    </row>
    <row r="5" spans="1:8" x14ac:dyDescent="0.25">
      <c r="A5" s="26" t="s">
        <v>19</v>
      </c>
      <c r="B5" s="27"/>
      <c r="C5" s="27"/>
      <c r="D5" s="27"/>
      <c r="E5" s="27"/>
      <c r="F5" s="27"/>
      <c r="G5" s="27"/>
      <c r="H5" s="28"/>
    </row>
    <row r="6" spans="1:8" x14ac:dyDescent="0.25">
      <c r="A6" s="5">
        <v>1</v>
      </c>
      <c r="B6" s="3" t="s">
        <v>13</v>
      </c>
      <c r="C6" s="4" t="s">
        <v>14</v>
      </c>
      <c r="D6" s="10">
        <v>29520</v>
      </c>
      <c r="E6" s="3">
        <v>40</v>
      </c>
      <c r="F6" s="3">
        <v>6.25</v>
      </c>
      <c r="G6" s="3">
        <f t="shared" si="0"/>
        <v>250</v>
      </c>
      <c r="H6" s="7" t="s">
        <v>15</v>
      </c>
    </row>
    <row r="7" spans="1:8" x14ac:dyDescent="0.25">
      <c r="A7" s="5">
        <v>2</v>
      </c>
      <c r="B7" s="3" t="s">
        <v>16</v>
      </c>
      <c r="C7" s="4" t="s">
        <v>17</v>
      </c>
      <c r="D7" s="10">
        <v>86407</v>
      </c>
      <c r="E7" s="3">
        <v>10</v>
      </c>
      <c r="F7" s="3">
        <v>1.5</v>
      </c>
      <c r="G7" s="3">
        <f t="shared" si="0"/>
        <v>15</v>
      </c>
      <c r="H7" s="7" t="s">
        <v>18</v>
      </c>
    </row>
    <row r="8" spans="1:8" x14ac:dyDescent="0.25">
      <c r="A8" s="5">
        <v>3</v>
      </c>
      <c r="B8" s="3" t="s">
        <v>39</v>
      </c>
      <c r="C8" s="4" t="s">
        <v>38</v>
      </c>
      <c r="D8" s="10">
        <v>4618</v>
      </c>
      <c r="E8" s="3">
        <v>100</v>
      </c>
      <c r="F8" s="3">
        <v>9.5000000000000001E-2</v>
      </c>
      <c r="G8" s="3">
        <f t="shared" si="0"/>
        <v>9.5</v>
      </c>
      <c r="H8" s="7" t="s">
        <v>40</v>
      </c>
    </row>
    <row r="9" spans="1:8" x14ac:dyDescent="0.25">
      <c r="A9" s="5">
        <v>4</v>
      </c>
      <c r="B9" s="3" t="s">
        <v>20</v>
      </c>
      <c r="C9" s="4" t="s">
        <v>21</v>
      </c>
      <c r="D9" s="10">
        <v>56742</v>
      </c>
      <c r="E9" s="3">
        <v>24</v>
      </c>
      <c r="F9" s="3">
        <v>2.5</v>
      </c>
      <c r="G9" s="3">
        <f t="shared" si="0"/>
        <v>60</v>
      </c>
      <c r="H9" s="7" t="s">
        <v>23</v>
      </c>
    </row>
    <row r="10" spans="1:8" x14ac:dyDescent="0.25">
      <c r="A10" s="5">
        <v>5</v>
      </c>
      <c r="B10" s="3" t="s">
        <v>25</v>
      </c>
      <c r="C10" s="4" t="s">
        <v>24</v>
      </c>
      <c r="D10" s="10">
        <v>56752</v>
      </c>
      <c r="E10" s="3">
        <v>12</v>
      </c>
      <c r="F10" s="3">
        <v>3.9</v>
      </c>
      <c r="G10" s="3">
        <f t="shared" si="0"/>
        <v>46.8</v>
      </c>
      <c r="H10" s="7" t="s">
        <v>23</v>
      </c>
    </row>
    <row r="11" spans="1:8" x14ac:dyDescent="0.25">
      <c r="A11" s="5">
        <v>6</v>
      </c>
      <c r="B11" s="3" t="s">
        <v>26</v>
      </c>
      <c r="C11" s="4" t="s">
        <v>27</v>
      </c>
      <c r="D11" s="10">
        <v>72296</v>
      </c>
      <c r="E11" s="3">
        <v>4</v>
      </c>
      <c r="F11" s="3">
        <v>6</v>
      </c>
      <c r="G11" s="3">
        <f t="shared" si="0"/>
        <v>24</v>
      </c>
      <c r="H11" s="7" t="s">
        <v>23</v>
      </c>
    </row>
    <row r="12" spans="1:8" x14ac:dyDescent="0.25">
      <c r="A12" s="5">
        <v>7</v>
      </c>
      <c r="B12" s="3" t="s">
        <v>29</v>
      </c>
      <c r="C12" s="4" t="s">
        <v>28</v>
      </c>
      <c r="D12" s="10">
        <v>37140</v>
      </c>
      <c r="E12" s="3">
        <v>3</v>
      </c>
      <c r="F12" s="3">
        <v>35</v>
      </c>
      <c r="G12" s="3">
        <f t="shared" si="0"/>
        <v>105</v>
      </c>
      <c r="H12" s="7" t="s">
        <v>23</v>
      </c>
    </row>
    <row r="13" spans="1:8" x14ac:dyDescent="0.25">
      <c r="A13" s="5">
        <v>8</v>
      </c>
      <c r="B13" s="3" t="s">
        <v>33</v>
      </c>
      <c r="C13" s="4" t="s">
        <v>31</v>
      </c>
      <c r="D13" s="10"/>
      <c r="E13" s="3">
        <v>4</v>
      </c>
      <c r="F13" s="3">
        <v>95</v>
      </c>
      <c r="G13" s="3">
        <f t="shared" si="0"/>
        <v>380</v>
      </c>
      <c r="H13" s="7" t="s">
        <v>34</v>
      </c>
    </row>
    <row r="14" spans="1:8" ht="90" x14ac:dyDescent="0.25">
      <c r="A14" s="5">
        <v>9</v>
      </c>
      <c r="B14" s="3" t="s">
        <v>30</v>
      </c>
      <c r="C14" s="4" t="s">
        <v>31</v>
      </c>
      <c r="D14" s="10"/>
      <c r="E14" s="3">
        <v>2</v>
      </c>
      <c r="F14" s="3">
        <v>120</v>
      </c>
      <c r="G14" s="3">
        <f t="shared" si="0"/>
        <v>240</v>
      </c>
      <c r="H14" s="7" t="s">
        <v>32</v>
      </c>
    </row>
    <row r="15" spans="1:8" ht="60" x14ac:dyDescent="0.25">
      <c r="A15" s="5">
        <v>10</v>
      </c>
      <c r="B15" s="3" t="s">
        <v>35</v>
      </c>
      <c r="C15" s="4" t="s">
        <v>36</v>
      </c>
      <c r="D15" s="10" t="s">
        <v>49</v>
      </c>
      <c r="E15" s="3">
        <v>1</v>
      </c>
      <c r="F15" s="3">
        <v>29</v>
      </c>
      <c r="G15" s="3">
        <f t="shared" si="0"/>
        <v>29</v>
      </c>
      <c r="H15" s="7" t="s">
        <v>37</v>
      </c>
    </row>
    <row r="16" spans="1:8" x14ac:dyDescent="0.25">
      <c r="A16" s="5">
        <v>11</v>
      </c>
      <c r="B16" s="3" t="s">
        <v>47</v>
      </c>
      <c r="C16" s="4" t="s">
        <v>46</v>
      </c>
      <c r="D16" s="10">
        <v>95926</v>
      </c>
      <c r="E16" s="3">
        <v>2</v>
      </c>
      <c r="F16" s="3">
        <v>96</v>
      </c>
      <c r="G16" s="3">
        <f t="shared" si="0"/>
        <v>192</v>
      </c>
      <c r="H16" s="7" t="s">
        <v>23</v>
      </c>
    </row>
    <row r="17" spans="1:8" x14ac:dyDescent="0.25">
      <c r="A17" s="5">
        <v>12</v>
      </c>
      <c r="B17" s="3" t="s">
        <v>41</v>
      </c>
      <c r="C17" s="3" t="s">
        <v>42</v>
      </c>
      <c r="D17" s="3"/>
      <c r="E17" s="3">
        <v>1</v>
      </c>
      <c r="F17" s="3"/>
      <c r="G17" s="3">
        <f>SUM(G6:G15,G3:G4)*0.2</f>
        <v>324.32</v>
      </c>
      <c r="H17" s="7" t="s">
        <v>43</v>
      </c>
    </row>
    <row r="18" spans="1:8" ht="15.75" thickBot="1" x14ac:dyDescent="0.3">
      <c r="A18" s="29" t="s">
        <v>44</v>
      </c>
      <c r="B18" s="30"/>
      <c r="C18" s="30"/>
      <c r="D18" s="30"/>
      <c r="E18" s="30"/>
      <c r="F18" s="30"/>
      <c r="G18" s="9">
        <f>SUM(G6:G17,G3:G4)</f>
        <v>2137.92</v>
      </c>
      <c r="H18" s="8" t="s">
        <v>45</v>
      </c>
    </row>
    <row r="19" spans="1:8" ht="15.75" thickTop="1" x14ac:dyDescent="0.25">
      <c r="H19" s="1"/>
    </row>
    <row r="20" spans="1:8" x14ac:dyDescent="0.25">
      <c r="H20" s="1"/>
    </row>
    <row r="21" spans="1:8" x14ac:dyDescent="0.25">
      <c r="H21" s="1"/>
    </row>
    <row r="22" spans="1:8" x14ac:dyDescent="0.25">
      <c r="H22" s="1"/>
    </row>
    <row r="23" spans="1:8" x14ac:dyDescent="0.25">
      <c r="H23" s="1"/>
    </row>
    <row r="24" spans="1:8" x14ac:dyDescent="0.25">
      <c r="H24" s="1"/>
    </row>
    <row r="25" spans="1:8" x14ac:dyDescent="0.25">
      <c r="H25" s="1"/>
    </row>
    <row r="26" spans="1:8" x14ac:dyDescent="0.25">
      <c r="H26" s="1"/>
    </row>
    <row r="27" spans="1:8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</sheetData>
  <mergeCells count="3">
    <mergeCell ref="A1:H1"/>
    <mergeCell ref="A5:H5"/>
    <mergeCell ref="A18:F18"/>
  </mergeCells>
  <hyperlinks>
    <hyperlink ref="C3" r:id="rId1"/>
    <hyperlink ref="C12" r:id="rId2"/>
    <hyperlink ref="C11" r:id="rId3"/>
    <hyperlink ref="C10" r:id="rId4"/>
    <hyperlink ref="C9" r:id="rId5"/>
    <hyperlink ref="C7" r:id="rId6"/>
    <hyperlink ref="C6" r:id="rId7"/>
    <hyperlink ref="C4" r:id="rId8"/>
    <hyperlink ref="C15" r:id="rId9"/>
    <hyperlink ref="C14" r:id="rId10"/>
    <hyperlink ref="C13" r:id="rId11"/>
    <hyperlink ref="C16" r:id="rId12"/>
    <hyperlink ref="C8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5" sqref="F15"/>
    </sheetView>
  </sheetViews>
  <sheetFormatPr defaultRowHeight="15" x14ac:dyDescent="0.25"/>
  <cols>
    <col min="2" max="2" width="60.7109375" customWidth="1"/>
    <col min="3" max="3" width="13.140625" customWidth="1"/>
    <col min="4" max="5" width="14" customWidth="1"/>
    <col min="6" max="6" width="56.7109375" customWidth="1"/>
  </cols>
  <sheetData>
    <row r="1" spans="1:6" ht="15.75" thickTop="1" x14ac:dyDescent="0.25">
      <c r="A1" s="23" t="s">
        <v>6</v>
      </c>
      <c r="B1" s="24"/>
      <c r="C1" s="24"/>
      <c r="D1" s="24"/>
      <c r="E1" s="24"/>
      <c r="F1" s="25"/>
    </row>
    <row r="2" spans="1:6" x14ac:dyDescent="0.25">
      <c r="A2" s="5" t="s">
        <v>0</v>
      </c>
      <c r="B2" s="2" t="s">
        <v>1</v>
      </c>
      <c r="C2" s="2" t="s">
        <v>8</v>
      </c>
      <c r="D2" s="2" t="s">
        <v>3</v>
      </c>
      <c r="E2" s="2" t="s">
        <v>4</v>
      </c>
      <c r="F2" s="6" t="s">
        <v>5</v>
      </c>
    </row>
    <row r="3" spans="1:6" x14ac:dyDescent="0.25">
      <c r="A3" s="5">
        <v>1</v>
      </c>
      <c r="B3" s="3" t="s">
        <v>7</v>
      </c>
      <c r="C3" s="3">
        <v>13</v>
      </c>
      <c r="D3" s="3">
        <v>10.5</v>
      </c>
      <c r="E3" s="3">
        <f>C3*D3</f>
        <v>136.5</v>
      </c>
      <c r="F3" s="7" t="s">
        <v>50</v>
      </c>
    </row>
    <row r="4" spans="1:6" ht="30.75" customHeight="1" x14ac:dyDescent="0.25">
      <c r="A4" s="5">
        <v>2</v>
      </c>
      <c r="B4" s="3" t="s">
        <v>12</v>
      </c>
      <c r="C4" s="3">
        <v>5</v>
      </c>
      <c r="D4" s="3">
        <v>39.96</v>
      </c>
      <c r="E4" s="3">
        <f t="shared" ref="E4" si="0">C4*D4</f>
        <v>199.8</v>
      </c>
      <c r="F4" s="7" t="s">
        <v>22</v>
      </c>
    </row>
    <row r="5" spans="1:6" x14ac:dyDescent="0.25">
      <c r="A5" s="5">
        <v>3</v>
      </c>
      <c r="B5" s="3" t="s">
        <v>20</v>
      </c>
      <c r="C5" s="3">
        <v>24</v>
      </c>
      <c r="D5" s="3">
        <v>2.5</v>
      </c>
      <c r="E5" s="3">
        <f t="shared" ref="E5:E14" si="1">C5*D5</f>
        <v>60</v>
      </c>
      <c r="F5" s="7" t="s">
        <v>23</v>
      </c>
    </row>
    <row r="6" spans="1:6" x14ac:dyDescent="0.25">
      <c r="A6" s="5">
        <v>4</v>
      </c>
      <c r="B6" s="3" t="s">
        <v>25</v>
      </c>
      <c r="C6" s="3">
        <v>12</v>
      </c>
      <c r="D6" s="3">
        <v>3.9</v>
      </c>
      <c r="E6" s="3">
        <f t="shared" si="1"/>
        <v>46.8</v>
      </c>
      <c r="F6" s="7" t="s">
        <v>23</v>
      </c>
    </row>
    <row r="7" spans="1:6" x14ac:dyDescent="0.25">
      <c r="A7" s="5">
        <v>5</v>
      </c>
      <c r="B7" s="3" t="s">
        <v>26</v>
      </c>
      <c r="C7" s="3">
        <v>4</v>
      </c>
      <c r="D7" s="3">
        <v>3.75</v>
      </c>
      <c r="E7" s="3">
        <f t="shared" si="1"/>
        <v>15</v>
      </c>
      <c r="F7" s="7" t="s">
        <v>51</v>
      </c>
    </row>
    <row r="8" spans="1:6" x14ac:dyDescent="0.25">
      <c r="A8" s="5">
        <v>6</v>
      </c>
      <c r="B8" s="3" t="s">
        <v>52</v>
      </c>
      <c r="C8" s="3">
        <v>2</v>
      </c>
      <c r="D8" s="3">
        <v>25</v>
      </c>
      <c r="E8" s="3">
        <f t="shared" si="1"/>
        <v>50</v>
      </c>
      <c r="F8" s="7" t="s">
        <v>50</v>
      </c>
    </row>
    <row r="9" spans="1:6" x14ac:dyDescent="0.25">
      <c r="A9" s="5">
        <v>7</v>
      </c>
      <c r="B9" s="3" t="s">
        <v>53</v>
      </c>
      <c r="C9" s="3">
        <v>1</v>
      </c>
      <c r="D9" s="3">
        <v>35</v>
      </c>
      <c r="E9" s="3">
        <f t="shared" si="1"/>
        <v>35</v>
      </c>
      <c r="F9" s="7"/>
    </row>
    <row r="10" spans="1:6" ht="30" x14ac:dyDescent="0.25">
      <c r="A10" s="5">
        <v>8</v>
      </c>
      <c r="B10" s="3" t="s">
        <v>30</v>
      </c>
      <c r="C10" s="3">
        <v>1</v>
      </c>
      <c r="D10" s="3">
        <v>180</v>
      </c>
      <c r="E10" s="3">
        <f t="shared" si="1"/>
        <v>180</v>
      </c>
      <c r="F10" s="7" t="s">
        <v>54</v>
      </c>
    </row>
    <row r="11" spans="1:6" x14ac:dyDescent="0.25">
      <c r="A11" s="5">
        <v>9</v>
      </c>
      <c r="B11" s="3" t="s">
        <v>55</v>
      </c>
      <c r="C11" s="3">
        <v>2</v>
      </c>
      <c r="D11" s="3">
        <v>120</v>
      </c>
      <c r="E11" s="3">
        <f t="shared" si="1"/>
        <v>240</v>
      </c>
      <c r="F11" s="7" t="s">
        <v>56</v>
      </c>
    </row>
    <row r="12" spans="1:6" x14ac:dyDescent="0.25">
      <c r="A12" s="5">
        <v>10</v>
      </c>
      <c r="B12" s="3" t="s">
        <v>77</v>
      </c>
      <c r="C12" s="3">
        <v>1</v>
      </c>
      <c r="D12" s="3">
        <v>23</v>
      </c>
      <c r="E12" s="3">
        <f t="shared" si="1"/>
        <v>23</v>
      </c>
      <c r="F12" s="7" t="s">
        <v>78</v>
      </c>
    </row>
    <row r="13" spans="1:6" x14ac:dyDescent="0.25">
      <c r="A13" s="5">
        <v>11</v>
      </c>
      <c r="B13" s="3" t="s">
        <v>79</v>
      </c>
      <c r="C13" s="3">
        <v>1</v>
      </c>
      <c r="D13" s="3">
        <v>10.8</v>
      </c>
      <c r="E13" s="3">
        <f t="shared" si="1"/>
        <v>10.8</v>
      </c>
      <c r="F13" s="7" t="s">
        <v>80</v>
      </c>
    </row>
    <row r="14" spans="1:6" x14ac:dyDescent="0.25">
      <c r="A14" s="5">
        <v>12</v>
      </c>
      <c r="B14" s="3" t="s">
        <v>81</v>
      </c>
      <c r="C14" s="3">
        <v>1</v>
      </c>
      <c r="D14" s="3">
        <v>220</v>
      </c>
      <c r="E14" s="3">
        <f t="shared" si="1"/>
        <v>220</v>
      </c>
      <c r="F14" s="7" t="s">
        <v>43</v>
      </c>
    </row>
    <row r="15" spans="1:6" x14ac:dyDescent="0.25">
      <c r="A15" s="20">
        <v>13</v>
      </c>
      <c r="B15" s="21" t="s">
        <v>96</v>
      </c>
      <c r="C15" s="21">
        <v>19.82</v>
      </c>
      <c r="D15" s="21">
        <v>18.989999999999998</v>
      </c>
      <c r="E15" s="21">
        <f>C15*D15</f>
        <v>376.3818</v>
      </c>
      <c r="F15" s="22"/>
    </row>
    <row r="16" spans="1:6" ht="15.75" thickBot="1" x14ac:dyDescent="0.3">
      <c r="A16" s="29" t="s">
        <v>44</v>
      </c>
      <c r="B16" s="30"/>
      <c r="C16" s="30"/>
      <c r="D16" s="30"/>
      <c r="E16" s="9">
        <f>SUM(E5:E15,E3:E4)</f>
        <v>1593.2818</v>
      </c>
      <c r="F16" s="8"/>
    </row>
    <row r="17" spans="1:6" ht="16.5" thickTop="1" thickBot="1" x14ac:dyDescent="0.3">
      <c r="A17" s="29" t="s">
        <v>57</v>
      </c>
      <c r="B17" s="30"/>
      <c r="C17" s="30"/>
      <c r="D17" s="30"/>
      <c r="E17" s="9">
        <f>2000-E16</f>
        <v>406.71820000000002</v>
      </c>
      <c r="F17" s="8"/>
    </row>
    <row r="18" spans="1:6" ht="15.75" thickTop="1" x14ac:dyDescent="0.25"/>
  </sheetData>
  <mergeCells count="3">
    <mergeCell ref="A1:F1"/>
    <mergeCell ref="A16:D16"/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13" sqref="N13"/>
    </sheetView>
  </sheetViews>
  <sheetFormatPr defaultRowHeight="15" x14ac:dyDescent="0.25"/>
  <cols>
    <col min="8" max="8" width="13.7109375" customWidth="1"/>
    <col min="11" max="11" width="28.85546875" customWidth="1"/>
    <col min="13" max="13" width="10.140625" bestFit="1" customWidth="1"/>
    <col min="14" max="14" width="21.42578125" customWidth="1"/>
  </cols>
  <sheetData>
    <row r="1" spans="1:14" x14ac:dyDescent="0.25">
      <c r="A1" s="32" t="s">
        <v>58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2" t="s">
        <v>0</v>
      </c>
      <c r="B2" s="32" t="s">
        <v>59</v>
      </c>
      <c r="C2" s="32"/>
      <c r="D2" s="32"/>
      <c r="E2" s="32"/>
      <c r="F2" s="32"/>
      <c r="G2" s="32"/>
      <c r="H2" s="32"/>
      <c r="I2" s="32" t="s">
        <v>60</v>
      </c>
      <c r="J2" s="32"/>
      <c r="K2" s="32"/>
      <c r="L2" s="2" t="s">
        <v>61</v>
      </c>
      <c r="M2" s="2" t="s">
        <v>65</v>
      </c>
      <c r="N2" s="2" t="s">
        <v>66</v>
      </c>
    </row>
    <row r="3" spans="1:14" x14ac:dyDescent="0.25">
      <c r="A3" s="11">
        <v>1</v>
      </c>
      <c r="B3" s="31" t="s">
        <v>71</v>
      </c>
      <c r="C3" s="31"/>
      <c r="D3" s="31"/>
      <c r="E3" s="31"/>
      <c r="F3" s="31"/>
      <c r="G3" s="31"/>
      <c r="H3" s="31"/>
      <c r="I3" s="31" t="s">
        <v>62</v>
      </c>
      <c r="J3" s="31"/>
      <c r="K3" s="31"/>
      <c r="L3" s="11">
        <v>11</v>
      </c>
      <c r="M3" s="13">
        <v>42223</v>
      </c>
      <c r="N3" s="11">
        <v>1</v>
      </c>
    </row>
    <row r="4" spans="1:14" x14ac:dyDescent="0.25">
      <c r="A4" s="11">
        <v>2</v>
      </c>
      <c r="B4" s="31" t="s">
        <v>63</v>
      </c>
      <c r="C4" s="31"/>
      <c r="D4" s="31"/>
      <c r="E4" s="31"/>
      <c r="F4" s="31"/>
      <c r="G4" s="31"/>
      <c r="H4" s="31"/>
      <c r="I4" s="31" t="s">
        <v>64</v>
      </c>
      <c r="J4" s="31"/>
      <c r="K4" s="31"/>
      <c r="L4" s="11">
        <v>7</v>
      </c>
      <c r="M4" s="13">
        <v>42223</v>
      </c>
      <c r="N4" s="11">
        <v>2</v>
      </c>
    </row>
    <row r="5" spans="1:14" ht="28.5" customHeight="1" x14ac:dyDescent="0.25">
      <c r="A5" s="11">
        <v>3</v>
      </c>
      <c r="B5" s="31" t="s">
        <v>67</v>
      </c>
      <c r="C5" s="31"/>
      <c r="D5" s="31"/>
      <c r="E5" s="31"/>
      <c r="F5" s="31"/>
      <c r="G5" s="31"/>
      <c r="H5" s="31"/>
      <c r="I5" s="34" t="s">
        <v>68</v>
      </c>
      <c r="J5" s="34"/>
      <c r="K5" s="34"/>
      <c r="L5" s="11">
        <v>10</v>
      </c>
      <c r="M5" s="13">
        <v>42223</v>
      </c>
      <c r="N5" s="11">
        <v>0.8</v>
      </c>
    </row>
    <row r="6" spans="1:14" x14ac:dyDescent="0.25">
      <c r="A6" s="11">
        <v>4</v>
      </c>
      <c r="B6" s="31" t="s">
        <v>69</v>
      </c>
      <c r="C6" s="31"/>
      <c r="D6" s="31"/>
      <c r="E6" s="31"/>
      <c r="F6" s="31"/>
      <c r="G6" s="31"/>
      <c r="H6" s="31"/>
      <c r="I6" s="31" t="s">
        <v>64</v>
      </c>
      <c r="J6" s="31"/>
      <c r="K6" s="31"/>
      <c r="L6" s="11">
        <v>20</v>
      </c>
      <c r="M6" s="13">
        <v>42223</v>
      </c>
      <c r="N6" s="11">
        <v>1</v>
      </c>
    </row>
    <row r="7" spans="1:14" x14ac:dyDescent="0.25">
      <c r="A7" s="11">
        <v>5</v>
      </c>
      <c r="B7" s="31" t="s">
        <v>70</v>
      </c>
      <c r="C7" s="31"/>
      <c r="D7" s="31"/>
      <c r="E7" s="31"/>
      <c r="F7" s="31"/>
      <c r="G7" s="31"/>
      <c r="H7" s="31"/>
      <c r="I7" s="31" t="s">
        <v>72</v>
      </c>
      <c r="J7" s="31"/>
      <c r="K7" s="31"/>
      <c r="L7" s="11">
        <v>6</v>
      </c>
      <c r="M7" s="13">
        <v>42223</v>
      </c>
      <c r="N7" s="11">
        <v>0.2</v>
      </c>
    </row>
    <row r="8" spans="1:14" x14ac:dyDescent="0.25">
      <c r="A8" s="12">
        <v>6</v>
      </c>
      <c r="B8" s="31" t="s">
        <v>74</v>
      </c>
      <c r="C8" s="31"/>
      <c r="D8" s="31"/>
      <c r="E8" s="31"/>
      <c r="F8" s="31"/>
      <c r="G8" s="31"/>
      <c r="H8" s="31"/>
      <c r="I8" s="31" t="s">
        <v>75</v>
      </c>
      <c r="J8" s="31"/>
      <c r="K8" s="31"/>
      <c r="L8" s="12">
        <v>20</v>
      </c>
      <c r="M8" s="13">
        <v>42224</v>
      </c>
      <c r="N8" s="12">
        <v>1</v>
      </c>
    </row>
    <row r="9" spans="1:14" x14ac:dyDescent="0.25">
      <c r="A9" s="12">
        <v>7</v>
      </c>
      <c r="B9" s="31" t="s">
        <v>76</v>
      </c>
      <c r="C9" s="31"/>
      <c r="D9" s="31"/>
      <c r="E9" s="31"/>
      <c r="F9" s="31"/>
      <c r="G9" s="31"/>
      <c r="H9" s="31"/>
      <c r="I9" s="31" t="s">
        <v>82</v>
      </c>
      <c r="J9" s="31"/>
      <c r="K9" s="31"/>
      <c r="L9" s="12">
        <v>20</v>
      </c>
      <c r="M9" s="13">
        <v>42224</v>
      </c>
      <c r="N9" s="12">
        <v>1</v>
      </c>
    </row>
    <row r="10" spans="1:14" x14ac:dyDescent="0.25">
      <c r="A10" s="16">
        <v>8</v>
      </c>
      <c r="B10" s="31" t="s">
        <v>85</v>
      </c>
      <c r="C10" s="31"/>
      <c r="D10" s="31"/>
      <c r="E10" s="31"/>
      <c r="F10" s="31"/>
      <c r="G10" s="31"/>
      <c r="H10" s="31"/>
      <c r="I10" s="31" t="s">
        <v>83</v>
      </c>
      <c r="J10" s="31"/>
      <c r="K10" s="31"/>
      <c r="L10" s="16">
        <v>13</v>
      </c>
      <c r="M10" s="13">
        <v>42226</v>
      </c>
      <c r="N10" s="16">
        <v>1</v>
      </c>
    </row>
    <row r="11" spans="1:14" x14ac:dyDescent="0.25">
      <c r="A11" s="16">
        <v>9</v>
      </c>
      <c r="B11" s="31" t="s">
        <v>84</v>
      </c>
      <c r="C11" s="31"/>
      <c r="D11" s="31"/>
      <c r="E11" s="31"/>
      <c r="F11" s="31"/>
      <c r="G11" s="31"/>
      <c r="H11" s="31"/>
      <c r="I11" s="31" t="s">
        <v>83</v>
      </c>
      <c r="J11" s="31"/>
      <c r="K11" s="31"/>
      <c r="L11" s="16">
        <v>13</v>
      </c>
      <c r="M11" s="13">
        <v>42226</v>
      </c>
      <c r="N11" s="16">
        <v>1</v>
      </c>
    </row>
    <row r="12" spans="1:14" x14ac:dyDescent="0.25">
      <c r="A12" s="17">
        <v>10</v>
      </c>
      <c r="B12" s="31" t="s">
        <v>92</v>
      </c>
      <c r="C12" s="31"/>
      <c r="D12" s="31"/>
      <c r="E12" s="31"/>
      <c r="F12" s="31"/>
      <c r="G12" s="31"/>
      <c r="H12" s="31"/>
      <c r="I12" s="31" t="s">
        <v>93</v>
      </c>
      <c r="J12" s="31"/>
      <c r="K12" s="31"/>
      <c r="L12" s="17">
        <v>33</v>
      </c>
      <c r="M12" s="13">
        <v>42228</v>
      </c>
      <c r="N12" s="17">
        <v>1</v>
      </c>
    </row>
    <row r="13" spans="1:14" x14ac:dyDescent="0.25">
      <c r="A13" s="17">
        <v>11</v>
      </c>
      <c r="B13" s="31" t="s">
        <v>97</v>
      </c>
      <c r="C13" s="31"/>
      <c r="D13" s="31"/>
      <c r="E13" s="31"/>
      <c r="F13" s="31"/>
      <c r="G13" s="31"/>
      <c r="H13" s="31"/>
      <c r="I13" s="31" t="s">
        <v>93</v>
      </c>
      <c r="J13" s="31"/>
      <c r="K13" s="31"/>
      <c r="L13" s="17">
        <v>25</v>
      </c>
      <c r="M13" s="13">
        <v>42228</v>
      </c>
      <c r="N13" s="17">
        <v>1</v>
      </c>
    </row>
    <row r="14" spans="1:14" x14ac:dyDescent="0.25">
      <c r="A14" s="33" t="s">
        <v>73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14">
        <f>SUM(L3:L13)</f>
        <v>178</v>
      </c>
      <c r="M14" s="15"/>
      <c r="N14" s="15">
        <f>SUM(N3:N13)</f>
        <v>11</v>
      </c>
    </row>
  </sheetData>
  <mergeCells count="26">
    <mergeCell ref="A14:K14"/>
    <mergeCell ref="B2:H2"/>
    <mergeCell ref="I2:K2"/>
    <mergeCell ref="B3:H3"/>
    <mergeCell ref="B4:H4"/>
    <mergeCell ref="B5:H5"/>
    <mergeCell ref="B6:H6"/>
    <mergeCell ref="B7:H7"/>
    <mergeCell ref="I3:K3"/>
    <mergeCell ref="I4:K4"/>
    <mergeCell ref="I5:K5"/>
    <mergeCell ref="I6:K6"/>
    <mergeCell ref="I7:K7"/>
    <mergeCell ref="B10:H10"/>
    <mergeCell ref="I10:K10"/>
    <mergeCell ref="B11:H11"/>
    <mergeCell ref="A1:N1"/>
    <mergeCell ref="B8:H8"/>
    <mergeCell ref="I8:K8"/>
    <mergeCell ref="B9:H9"/>
    <mergeCell ref="I9:K9"/>
    <mergeCell ref="B12:H12"/>
    <mergeCell ref="I12:K12"/>
    <mergeCell ref="B13:H13"/>
    <mergeCell ref="I13:K13"/>
    <mergeCell ref="I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L8" sqref="L8:N8"/>
    </sheetView>
  </sheetViews>
  <sheetFormatPr defaultRowHeight="15" x14ac:dyDescent="0.25"/>
  <cols>
    <col min="11" max="11" width="12.7109375" customWidth="1"/>
  </cols>
  <sheetData>
    <row r="1" spans="1:20" x14ac:dyDescent="0.25">
      <c r="A1" s="38" t="s">
        <v>86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18" t="s">
        <v>0</v>
      </c>
      <c r="B2" s="37" t="s">
        <v>87</v>
      </c>
      <c r="C2" s="37"/>
      <c r="D2" s="37"/>
      <c r="E2" s="37"/>
      <c r="F2" s="37"/>
      <c r="G2" s="37"/>
      <c r="H2" s="37" t="s">
        <v>89</v>
      </c>
      <c r="I2" s="37"/>
      <c r="J2" s="37"/>
      <c r="K2" s="37"/>
      <c r="L2" s="37" t="s">
        <v>90</v>
      </c>
      <c r="M2" s="37"/>
      <c r="N2" s="37"/>
      <c r="O2" s="37" t="s">
        <v>94</v>
      </c>
      <c r="P2" s="37"/>
      <c r="Q2" s="37"/>
      <c r="R2" s="37" t="s">
        <v>95</v>
      </c>
      <c r="S2" s="37"/>
      <c r="T2" s="37"/>
    </row>
    <row r="3" spans="1:20" ht="31.5" customHeight="1" x14ac:dyDescent="0.25">
      <c r="A3" s="19">
        <v>1</v>
      </c>
      <c r="B3" s="40" t="s">
        <v>88</v>
      </c>
      <c r="C3" s="40"/>
      <c r="D3" s="40"/>
      <c r="E3" s="40"/>
      <c r="F3" s="40"/>
      <c r="G3" s="40"/>
      <c r="H3" s="35">
        <v>11</v>
      </c>
      <c r="I3" s="35"/>
      <c r="J3" s="35"/>
      <c r="K3" s="35"/>
      <c r="L3" s="35">
        <v>9</v>
      </c>
      <c r="M3" s="35"/>
      <c r="N3" s="35"/>
      <c r="O3" s="35">
        <v>75</v>
      </c>
      <c r="P3" s="35"/>
      <c r="Q3" s="35"/>
      <c r="R3" s="35">
        <f>(SUM(H3:N3)*O3)</f>
        <v>1500</v>
      </c>
      <c r="S3" s="35"/>
      <c r="T3" s="35"/>
    </row>
    <row r="4" spans="1:20" ht="15" customHeight="1" x14ac:dyDescent="0.25">
      <c r="A4" s="41" t="s">
        <v>91</v>
      </c>
      <c r="B4" s="41"/>
      <c r="C4" s="41"/>
      <c r="D4" s="41"/>
      <c r="E4" s="41"/>
      <c r="F4" s="41"/>
      <c r="G4" s="41"/>
      <c r="H4" s="36">
        <f>SUM(H3)</f>
        <v>11</v>
      </c>
      <c r="I4" s="36"/>
      <c r="J4" s="36"/>
      <c r="K4" s="36"/>
      <c r="L4" s="36">
        <f>SUM(L3)</f>
        <v>9</v>
      </c>
      <c r="M4" s="36"/>
      <c r="N4" s="36"/>
      <c r="O4" s="36">
        <v>75</v>
      </c>
      <c r="P4" s="36"/>
      <c r="Q4" s="36"/>
      <c r="R4" s="36">
        <f>SUM(R3)</f>
        <v>1500</v>
      </c>
      <c r="S4" s="36"/>
      <c r="T4" s="36"/>
    </row>
    <row r="5" spans="1:20" ht="15" customHeight="1" x14ac:dyDescent="0.25">
      <c r="B5" s="42"/>
      <c r="C5" s="42"/>
      <c r="D5" s="42"/>
      <c r="E5" s="42"/>
      <c r="F5" s="42"/>
      <c r="G5" s="42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20" ht="15" customHeight="1" x14ac:dyDescent="0.25">
      <c r="B6" s="42"/>
      <c r="C6" s="42"/>
      <c r="D6" s="42"/>
      <c r="E6" s="42"/>
      <c r="F6" s="42"/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20" ht="15" customHeight="1" x14ac:dyDescent="0.25">
      <c r="B7" s="42"/>
      <c r="C7" s="42"/>
      <c r="D7" s="42"/>
      <c r="E7" s="42"/>
      <c r="F7" s="42"/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20" ht="15" customHeight="1" x14ac:dyDescent="0.25">
      <c r="B8" s="42"/>
      <c r="C8" s="42"/>
      <c r="D8" s="42"/>
      <c r="E8" s="42"/>
      <c r="F8" s="42"/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20" ht="15" customHeight="1" x14ac:dyDescent="0.25">
      <c r="B9" s="42"/>
      <c r="C9" s="42"/>
      <c r="D9" s="42"/>
      <c r="E9" s="42"/>
      <c r="F9" s="42"/>
      <c r="G9" s="42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20" ht="15" customHeight="1" x14ac:dyDescent="0.25">
      <c r="B10" s="42"/>
      <c r="C10" s="42"/>
      <c r="D10" s="42"/>
      <c r="E10" s="42"/>
      <c r="F10" s="42"/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20" ht="15" customHeight="1" x14ac:dyDescent="0.25">
      <c r="B11" s="42"/>
      <c r="C11" s="42"/>
      <c r="D11" s="42"/>
      <c r="E11" s="42"/>
      <c r="F11" s="42"/>
      <c r="G11" s="42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20" ht="15" customHeight="1" x14ac:dyDescent="0.25"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20" ht="15" customHeight="1" x14ac:dyDescent="0.25">
      <c r="B13" s="42"/>
      <c r="C13" s="42"/>
      <c r="D13" s="42"/>
      <c r="E13" s="42"/>
      <c r="F13" s="42"/>
      <c r="G13" s="42"/>
      <c r="H13" s="43"/>
      <c r="I13" s="43"/>
      <c r="J13" s="43"/>
      <c r="K13" s="43"/>
      <c r="L13" s="43"/>
      <c r="M13" s="43"/>
      <c r="N13" s="43"/>
      <c r="O13" s="43"/>
      <c r="P13" s="43"/>
      <c r="Q13" s="43"/>
    </row>
  </sheetData>
  <mergeCells count="52">
    <mergeCell ref="O9:Q9"/>
    <mergeCell ref="O10:Q10"/>
    <mergeCell ref="O11:Q11"/>
    <mergeCell ref="O12:Q12"/>
    <mergeCell ref="O13:Q13"/>
    <mergeCell ref="B13:G13"/>
    <mergeCell ref="H13:K13"/>
    <mergeCell ref="L13:N13"/>
    <mergeCell ref="O2:Q2"/>
    <mergeCell ref="O3:Q3"/>
    <mergeCell ref="O4:Q4"/>
    <mergeCell ref="O5:Q5"/>
    <mergeCell ref="O6:Q6"/>
    <mergeCell ref="O7:Q7"/>
    <mergeCell ref="B11:G11"/>
    <mergeCell ref="H11:K11"/>
    <mergeCell ref="L11:N11"/>
    <mergeCell ref="B12:G12"/>
    <mergeCell ref="H12:K12"/>
    <mergeCell ref="O8:Q8"/>
    <mergeCell ref="L12:N12"/>
    <mergeCell ref="B9:G9"/>
    <mergeCell ref="H9:K9"/>
    <mergeCell ref="L9:N9"/>
    <mergeCell ref="B10:G10"/>
    <mergeCell ref="H10:K10"/>
    <mergeCell ref="L10:N10"/>
    <mergeCell ref="B7:G7"/>
    <mergeCell ref="H7:K7"/>
    <mergeCell ref="L7:N7"/>
    <mergeCell ref="B8:G8"/>
    <mergeCell ref="H8:K8"/>
    <mergeCell ref="L8:N8"/>
    <mergeCell ref="B5:G5"/>
    <mergeCell ref="H5:K5"/>
    <mergeCell ref="L5:N5"/>
    <mergeCell ref="B6:G6"/>
    <mergeCell ref="H6:K6"/>
    <mergeCell ref="L6:N6"/>
    <mergeCell ref="A1:T1"/>
    <mergeCell ref="R2:T2"/>
    <mergeCell ref="B3:G3"/>
    <mergeCell ref="H3:K3"/>
    <mergeCell ref="L3:N3"/>
    <mergeCell ref="R3:T3"/>
    <mergeCell ref="R4:T4"/>
    <mergeCell ref="B2:G2"/>
    <mergeCell ref="H2:K2"/>
    <mergeCell ref="L2:N2"/>
    <mergeCell ref="H4:K4"/>
    <mergeCell ref="L4:N4"/>
    <mergeCell ref="A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Изначальная смета</vt:lpstr>
      <vt:lpstr>Закупленно</vt:lpstr>
      <vt:lpstr>Маршрутный лист</vt:lpstr>
      <vt:lpstr>Время на разработку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Wixa</dc:creator>
  <cp:lastModifiedBy>Wixa</cp:lastModifiedBy>
  <dcterms:created xsi:type="dcterms:W3CDTF">2015-08-05T17:12:49Z</dcterms:created>
  <dcterms:modified xsi:type="dcterms:W3CDTF">2015-08-12T21:00:46Z</dcterms:modified>
</cp:coreProperties>
</file>