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wzz\Desktop\Learning\MonthlyReport\"/>
    </mc:Choice>
  </mc:AlternateContent>
  <xr:revisionPtr revIDLastSave="0" documentId="13_ncr:1_{B3783BF1-0D22-4596-AA57-DF28FF923CAA}" xr6:coauthVersionLast="45" xr6:coauthVersionMax="45" xr10:uidLastSave="{00000000-0000-0000-0000-000000000000}"/>
  <bookViews>
    <workbookView xWindow="-120" yWindow="-120" windowWidth="29040" windowHeight="15840" tabRatio="699" activeTab="1" xr2:uid="{00000000-000D-0000-FFFF-FFFF00000000}"/>
  </bookViews>
  <sheets>
    <sheet name="Sheet1" sheetId="8" r:id="rId1"/>
    <sheet name="Sheet2" sheetId="14" r:id="rId2"/>
  </sheets>
  <definedNames>
    <definedName name="_xlchart.v1.0" hidden="1">Sheet1!$A$43:$A$48</definedName>
    <definedName name="_xlchart.v1.1" hidden="1">Sheet1!$C$43:$C$48</definedName>
    <definedName name="_xlnm.Print_Area" localSheetId="1">Sheet2!$A$1:$P$50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14" l="1"/>
  <c r="U36" i="8" l="1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4" i="8"/>
  <c r="G36" i="8" l="1"/>
  <c r="F36" i="8"/>
  <c r="B35" i="8"/>
  <c r="C35" i="8"/>
  <c r="C43" i="8"/>
  <c r="C46" i="8" s="1"/>
  <c r="B36" i="8" l="1"/>
  <c r="C45" i="8" l="1"/>
  <c r="AT33" i="8" l="1"/>
  <c r="AT32" i="8"/>
  <c r="C44" i="8" l="1"/>
  <c r="J4" i="8" l="1"/>
  <c r="AT4" i="8"/>
  <c r="J5" i="8"/>
  <c r="AT5" i="8"/>
  <c r="J6" i="8"/>
  <c r="AT6" i="8"/>
  <c r="J7" i="8"/>
  <c r="AT7" i="8"/>
  <c r="J8" i="8"/>
  <c r="AT8" i="8"/>
  <c r="J9" i="8"/>
  <c r="AT9" i="8"/>
  <c r="J10" i="8"/>
  <c r="AT10" i="8"/>
  <c r="J11" i="8"/>
  <c r="AT11" i="8"/>
  <c r="J12" i="8"/>
  <c r="AT12" i="8"/>
  <c r="J13" i="8"/>
  <c r="AT13" i="8"/>
  <c r="J14" i="8"/>
  <c r="AT14" i="8"/>
  <c r="J15" i="8"/>
  <c r="AT15" i="8"/>
  <c r="J16" i="8"/>
  <c r="AT16" i="8"/>
  <c r="J17" i="8"/>
  <c r="AT17" i="8"/>
  <c r="J18" i="8"/>
  <c r="AT18" i="8"/>
  <c r="J19" i="8"/>
  <c r="AT19" i="8"/>
  <c r="J20" i="8"/>
  <c r="AT20" i="8"/>
  <c r="J21" i="8"/>
  <c r="AT21" i="8"/>
  <c r="J22" i="8"/>
  <c r="AT22" i="8"/>
  <c r="J23" i="8"/>
  <c r="AT23" i="8"/>
  <c r="J24" i="8"/>
  <c r="AT24" i="8"/>
  <c r="J25" i="8"/>
  <c r="AT25" i="8"/>
  <c r="J26" i="8"/>
  <c r="AT26" i="8"/>
  <c r="J27" i="8"/>
  <c r="AT27" i="8"/>
  <c r="J28" i="8"/>
  <c r="AT28" i="8"/>
  <c r="J29" i="8"/>
  <c r="AT29" i="8"/>
  <c r="J30" i="8"/>
  <c r="AT30" i="8"/>
  <c r="J31" i="8"/>
  <c r="AT31" i="8"/>
  <c r="J32" i="8"/>
  <c r="J33" i="8"/>
  <c r="C36" i="8"/>
  <c r="H37" i="8"/>
  <c r="AT36" i="8" l="1"/>
  <c r="C48" i="8"/>
  <c r="B40" i="8"/>
  <c r="D40" i="8"/>
  <c r="H38" i="8"/>
  <c r="H39" i="8" s="1"/>
  <c r="C47" i="8" l="1"/>
</calcChain>
</file>

<file path=xl/sharedStrings.xml><?xml version="1.0" encoding="utf-8"?>
<sst xmlns="http://schemas.openxmlformats.org/spreadsheetml/2006/main" count="152" uniqueCount="102">
  <si>
    <t>Date</t>
  </si>
  <si>
    <t>TOT</t>
  </si>
  <si>
    <t>AVE</t>
  </si>
  <si>
    <r>
      <t>1</t>
    </r>
    <r>
      <rPr>
        <vertAlign val="superscript"/>
        <sz val="9"/>
        <color rgb="FF000000"/>
        <rFont val="DengXian"/>
        <family val="2"/>
        <scheme val="minor"/>
      </rPr>
      <t>st</t>
    </r>
    <r>
      <rPr>
        <sz val="9"/>
        <color rgb="FF000000"/>
        <rFont val="DengXian"/>
        <family val="2"/>
        <scheme val="minor"/>
      </rPr>
      <t xml:space="preserve"> </t>
    </r>
  </si>
  <si>
    <r>
      <t>2</t>
    </r>
    <r>
      <rPr>
        <vertAlign val="superscript"/>
        <sz val="9"/>
        <color rgb="FF000000"/>
        <rFont val="DengXian"/>
        <family val="2"/>
        <scheme val="minor"/>
      </rPr>
      <t>nd</t>
    </r>
    <r>
      <rPr>
        <sz val="9"/>
        <color rgb="FF000000"/>
        <rFont val="DengXian"/>
        <family val="2"/>
        <scheme val="minor"/>
      </rPr>
      <t xml:space="preserve"> </t>
    </r>
  </si>
  <si>
    <r>
      <t>3</t>
    </r>
    <r>
      <rPr>
        <vertAlign val="superscript"/>
        <sz val="9"/>
        <color rgb="FF000000"/>
        <rFont val="DengXian"/>
        <family val="2"/>
        <scheme val="minor"/>
      </rPr>
      <t>rd</t>
    </r>
    <r>
      <rPr>
        <sz val="9"/>
        <color rgb="FF000000"/>
        <rFont val="DengXian"/>
        <family val="2"/>
        <scheme val="minor"/>
      </rPr>
      <t xml:space="preserve"> </t>
    </r>
  </si>
  <si>
    <r>
      <t>4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</si>
  <si>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5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</si>
  <si>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6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</si>
  <si>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7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</si>
  <si>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8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</si>
  <si>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9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</si>
  <si>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10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</si>
  <si>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11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</si>
  <si>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12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</si>
  <si>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13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</si>
  <si>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14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</si>
  <si>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15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</si>
  <si>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16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</si>
  <si>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17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</si>
  <si>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18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</si>
  <si>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19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</si>
  <si>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20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</si>
  <si>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21</t>
    </r>
    <r>
      <rPr>
        <vertAlign val="superscript"/>
        <sz val="9"/>
        <color rgb="FF000000"/>
        <rFont val="DengXian"/>
        <family val="2"/>
        <scheme val="minor"/>
      </rPr>
      <t>st</t>
    </r>
    <r>
      <rPr>
        <sz val="9"/>
        <color rgb="FF000000"/>
        <rFont val="DengXian"/>
        <family val="2"/>
        <scheme val="minor"/>
      </rPr>
      <t xml:space="preserve"> </t>
    </r>
  </si>
  <si>
    <r>
      <t>22</t>
    </r>
    <r>
      <rPr>
        <vertAlign val="superscript"/>
        <sz val="9"/>
        <color rgb="FF000000"/>
        <rFont val="DengXian"/>
        <family val="2"/>
        <scheme val="minor"/>
      </rPr>
      <t>nd</t>
    </r>
    <r>
      <rPr>
        <sz val="9"/>
        <color rgb="FF000000"/>
        <rFont val="DengXian"/>
        <family val="2"/>
        <scheme val="minor"/>
      </rPr>
      <t xml:space="preserve"> </t>
    </r>
  </si>
  <si>
    <r>
      <t>23</t>
    </r>
    <r>
      <rPr>
        <vertAlign val="superscript"/>
        <sz val="9"/>
        <color rgb="FF000000"/>
        <rFont val="DengXian"/>
        <family val="2"/>
        <scheme val="minor"/>
      </rPr>
      <t>rd</t>
    </r>
    <r>
      <rPr>
        <sz val="9"/>
        <color rgb="FF000000"/>
        <rFont val="DengXian"/>
        <family val="2"/>
        <scheme val="minor"/>
      </rPr>
      <t xml:space="preserve"> </t>
    </r>
  </si>
  <si>
    <r>
      <t>24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</si>
  <si>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25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</si>
  <si>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26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</si>
  <si>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27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</si>
  <si>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28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</si>
  <si>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29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</si>
  <si>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r>
      <t>30</t>
    </r>
    <r>
      <rPr>
        <vertAlign val="superscript"/>
        <sz val="9"/>
        <color rgb="FF000000"/>
        <rFont val="DengXian"/>
        <family val="2"/>
        <scheme val="minor"/>
      </rPr>
      <t>th</t>
    </r>
    <r>
      <rPr>
        <sz val="9"/>
        <color rgb="FF000000"/>
        <rFont val="DengXian"/>
        <family val="2"/>
        <scheme val="minor"/>
      </rPr>
      <t xml:space="preserve"> </t>
    </r>
  </si>
  <si>
    <t>Down time client</t>
  </si>
  <si>
    <t>Module Temp.
(in °C)</t>
  </si>
  <si>
    <t>-</t>
  </si>
  <si>
    <t>Inverter #1</t>
  </si>
  <si>
    <t>Inverter #2</t>
  </si>
  <si>
    <t>Inverter #3</t>
  </si>
  <si>
    <t>Inverter #4</t>
  </si>
  <si>
    <t>Inverter #5</t>
  </si>
  <si>
    <t>Inverter #6</t>
  </si>
  <si>
    <t>Inverter #7</t>
  </si>
  <si>
    <t>Inverter #8</t>
  </si>
  <si>
    <t>Inverter #9</t>
  </si>
  <si>
    <t>Inverter #10</t>
  </si>
  <si>
    <t>Inverter #11</t>
  </si>
  <si>
    <t>Inverter #12</t>
  </si>
  <si>
    <t>Inverter #13</t>
  </si>
  <si>
    <t>Inverter #14</t>
  </si>
  <si>
    <t>Inverter #15</t>
  </si>
  <si>
    <t>Inverter #16</t>
  </si>
  <si>
    <t>Inverter #17</t>
  </si>
  <si>
    <t>Inverter #18</t>
  </si>
  <si>
    <t>All inverters</t>
  </si>
  <si>
    <t>Waterfall chart</t>
  </si>
  <si>
    <t>Actual</t>
  </si>
  <si>
    <t>Forecast</t>
  </si>
  <si>
    <t xml:space="preserve">days of down time client = </t>
  </si>
  <si>
    <t>Energy produced
(in kWh)</t>
  </si>
  <si>
    <t>Availability
(in %)</t>
  </si>
  <si>
    <t>August 2018</t>
  </si>
  <si>
    <t>Forecast production</t>
  </si>
  <si>
    <t>Radiation</t>
  </si>
  <si>
    <t>PR</t>
  </si>
  <si>
    <t>Actual production</t>
  </si>
  <si>
    <t>Gross PR
(in %)</t>
  </si>
  <si>
    <t>Off Peak kWh</t>
  </si>
  <si>
    <t>Radiation
(in Wh/m2)</t>
  </si>
  <si>
    <t>Net PR
(in %)</t>
  </si>
  <si>
    <t>Net PR</t>
  </si>
  <si>
    <t>Gross PR</t>
  </si>
  <si>
    <t>Availability</t>
  </si>
  <si>
    <t>Asset data</t>
  </si>
  <si>
    <t>Revenue USD</t>
  </si>
  <si>
    <t>Production kWh</t>
  </si>
  <si>
    <t>Irradiation (Wh / m2)</t>
  </si>
  <si>
    <t>Performance Ratio</t>
  </si>
  <si>
    <t>Production (kWh)</t>
  </si>
  <si>
    <t>Var %</t>
  </si>
  <si>
    <t>YEAR 1</t>
  </si>
  <si>
    <t>Peak kWh</t>
  </si>
  <si>
    <t xml:space="preserve">Energy produced excl. down time client = </t>
  </si>
  <si>
    <t xml:space="preserve">Production adjusted to down time client = </t>
  </si>
  <si>
    <t>Comment</t>
  </si>
  <si>
    <t>Inverter #19</t>
  </si>
  <si>
    <t>Inverter #20</t>
  </si>
  <si>
    <t>Inverter #21</t>
  </si>
  <si>
    <t>Inverter #22</t>
  </si>
  <si>
    <t>Inverter #23</t>
  </si>
  <si>
    <t>Inverter #24</t>
  </si>
  <si>
    <t>Inverter #25</t>
  </si>
  <si>
    <t>Check</t>
  </si>
  <si>
    <t>(for PPA purpose)</t>
  </si>
  <si>
    <t>Remark: to fit in the monthly O&amp;M report, the table below must be copy-pasted as a PDF</t>
  </si>
  <si>
    <t>YEAR 2</t>
  </si>
  <si>
    <t>YEAR 3</t>
  </si>
  <si>
    <t>down time client</t>
  </si>
  <si>
    <r>
      <t>31</t>
    </r>
    <r>
      <rPr>
        <vertAlign val="superscript"/>
        <sz val="9"/>
        <color rgb="FF000000"/>
        <rFont val="DengXian"/>
        <family val="2"/>
        <scheme val="minor"/>
      </rPr>
      <t>st</t>
    </r>
    <r>
      <rPr>
        <sz val="9"/>
        <color rgb="FF000000"/>
        <rFont val="DengXian"/>
        <family val="2"/>
        <scheme val="minor"/>
      </rPr>
      <t xml:space="preserve"> </t>
    </r>
  </si>
  <si>
    <t>October</t>
  </si>
  <si>
    <t>CONT123
to provide</t>
  </si>
  <si>
    <t>CONT123 
to provide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</si>
</sst>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0.0%"/>
    <numFmt numFmtId="178" formatCode="#,##0.0"/>
    <numFmt numFmtId="179" formatCode="0.0"/>
  </numFmts>
  <fonts count="23" x14ac:knownFonts="1">
    <font>
      <sz val="12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9"/>
      <color theme="1"/>
      <name val="Cambria"/>
      <family val="1"/>
    </font>
    <font>
      <sz val="9"/>
      <color theme="1"/>
      <name val="DengXian"/>
      <family val="2"/>
      <scheme val="minor"/>
    </font>
    <font>
      <b/>
      <sz val="9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b/>
      <sz val="12"/>
      <color rgb="FF000000"/>
      <name val="DengXian"/>
      <family val="2"/>
      <scheme val="minor"/>
    </font>
    <font>
      <sz val="12"/>
      <color rgb="FF000000"/>
      <name val="DengXian"/>
      <family val="2"/>
      <scheme val="minor"/>
    </font>
    <font>
      <sz val="9"/>
      <color rgb="FF000000"/>
      <name val="DengXian"/>
      <family val="2"/>
      <scheme val="minor"/>
    </font>
    <font>
      <vertAlign val="superscript"/>
      <sz val="9"/>
      <color rgb="FF000000"/>
      <name val="DengXian"/>
      <family val="2"/>
      <scheme val="minor"/>
    </font>
    <font>
      <sz val="12"/>
      <color theme="1"/>
      <name val="DengXian"/>
      <family val="2"/>
      <scheme val="minor"/>
    </font>
    <font>
      <sz val="9"/>
      <color theme="1"/>
      <name val="Calibri"/>
      <family val="2"/>
    </font>
    <font>
      <sz val="8"/>
      <name val="DengXian"/>
      <family val="2"/>
      <scheme val="minor"/>
    </font>
    <font>
      <sz val="9"/>
      <color theme="0" tint="-0.34998626667073579"/>
      <name val="DengXian"/>
      <family val="2"/>
      <scheme val="minor"/>
    </font>
    <font>
      <sz val="12"/>
      <color theme="0" tint="-0.499984740745262"/>
      <name val="DengXian"/>
      <family val="2"/>
      <scheme val="minor"/>
    </font>
    <font>
      <b/>
      <sz val="12"/>
      <color theme="0"/>
      <name val="DengXian"/>
      <family val="2"/>
      <scheme val="minor"/>
    </font>
    <font>
      <sz val="12"/>
      <color theme="0" tint="-0.249977111117893"/>
      <name val="DengXian"/>
      <family val="2"/>
      <scheme val="minor"/>
    </font>
    <font>
      <sz val="8"/>
      <color rgb="FFFF0000"/>
      <name val="DengXian"/>
      <family val="2"/>
      <scheme val="minor"/>
    </font>
    <font>
      <sz val="9"/>
      <color rgb="FFFF0000"/>
      <name val="DengXian"/>
      <family val="2"/>
      <scheme val="minor"/>
    </font>
    <font>
      <sz val="9"/>
      <color theme="2" tint="-0.249977111117893"/>
      <name val="DengXian"/>
      <family val="2"/>
      <scheme val="minor"/>
    </font>
    <font>
      <sz val="9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0418F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14">
    <xf numFmtId="0" fontId="0" fillId="0" borderId="0" xfId="0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9" fontId="4" fillId="0" borderId="0" xfId="6" applyFont="1" applyAlignment="1">
      <alignment horizontal="left" vertical="center" wrapText="1"/>
    </xf>
    <xf numFmtId="178" fontId="0" fillId="0" borderId="0" xfId="0" applyNumberFormat="1" applyAlignment="1">
      <alignment horizontal="center"/>
    </xf>
    <xf numFmtId="178" fontId="9" fillId="0" borderId="0" xfId="0" applyNumberFormat="1" applyFont="1" applyAlignment="1">
      <alignment horizontal="center"/>
    </xf>
    <xf numFmtId="178" fontId="0" fillId="0" borderId="0" xfId="0" applyNumberFormat="1"/>
    <xf numFmtId="3" fontId="0" fillId="0" borderId="0" xfId="0" applyNumberFormat="1"/>
    <xf numFmtId="3" fontId="8" fillId="0" borderId="0" xfId="0" applyNumberFormat="1" applyFont="1"/>
    <xf numFmtId="3" fontId="9" fillId="0" borderId="0" xfId="0" applyNumberFormat="1" applyFont="1"/>
    <xf numFmtId="49" fontId="2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4" fillId="0" borderId="8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3" fontId="15" fillId="0" borderId="8" xfId="0" applyNumberFormat="1" applyFont="1" applyBorder="1" applyAlignment="1">
      <alignment horizontal="center" vertical="center"/>
    </xf>
    <xf numFmtId="0" fontId="16" fillId="0" borderId="0" xfId="0" applyFont="1"/>
    <xf numFmtId="178" fontId="4" fillId="0" borderId="12" xfId="0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77" fontId="4" fillId="0" borderId="0" xfId="6" applyNumberFormat="1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17" fontId="2" fillId="0" borderId="0" xfId="0" applyNumberFormat="1" applyFont="1" applyAlignment="1">
      <alignment horizontal="right" vertical="center"/>
    </xf>
    <xf numFmtId="3" fontId="0" fillId="0" borderId="13" xfId="0" applyNumberFormat="1" applyBorder="1" applyAlignment="1" applyProtection="1">
      <alignment horizontal="center" vertical="center"/>
      <protection locked="0"/>
    </xf>
    <xf numFmtId="3" fontId="0" fillId="0" borderId="22" xfId="0" applyNumberFormat="1" applyBorder="1" applyAlignment="1" applyProtection="1">
      <alignment horizontal="center" vertical="center"/>
      <protection locked="0"/>
    </xf>
    <xf numFmtId="9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7" fontId="0" fillId="0" borderId="23" xfId="0" applyNumberFormat="1" applyBorder="1" applyAlignment="1" applyProtection="1">
      <alignment horizontal="center" vertical="center"/>
      <protection locked="0"/>
    </xf>
    <xf numFmtId="177" fontId="0" fillId="0" borderId="24" xfId="0" applyNumberFormat="1" applyBorder="1" applyAlignment="1" applyProtection="1">
      <alignment horizontal="center" vertical="center"/>
      <protection locked="0"/>
    </xf>
    <xf numFmtId="177" fontId="0" fillId="0" borderId="25" xfId="0" applyNumberFormat="1" applyBorder="1" applyAlignment="1" applyProtection="1">
      <alignment horizontal="center" vertical="center"/>
      <protection locked="0"/>
    </xf>
    <xf numFmtId="177" fontId="0" fillId="0" borderId="26" xfId="0" applyNumberFormat="1" applyBorder="1" applyAlignment="1" applyProtection="1">
      <alignment horizontal="center" vertical="center"/>
      <protection locked="0"/>
    </xf>
    <xf numFmtId="177" fontId="0" fillId="0" borderId="25" xfId="6" applyNumberFormat="1" applyFont="1" applyBorder="1" applyAlignment="1" applyProtection="1">
      <alignment horizontal="center" vertical="center"/>
      <protection locked="0"/>
    </xf>
    <xf numFmtId="177" fontId="0" fillId="0" borderId="22" xfId="0" applyNumberFormat="1" applyBorder="1" applyAlignment="1" applyProtection="1">
      <alignment horizontal="center" vertical="center"/>
      <protection locked="0"/>
    </xf>
    <xf numFmtId="177" fontId="0" fillId="0" borderId="27" xfId="0" applyNumberFormat="1" applyBorder="1" applyAlignment="1" applyProtection="1">
      <alignment horizontal="center" vertical="center"/>
      <protection locked="0"/>
    </xf>
    <xf numFmtId="177" fontId="0" fillId="0" borderId="27" xfId="6" applyNumberFormat="1" applyFont="1" applyBorder="1" applyAlignment="1" applyProtection="1">
      <alignment horizontal="center" vertical="center"/>
      <protection locked="0"/>
    </xf>
    <xf numFmtId="177" fontId="0" fillId="0" borderId="28" xfId="0" applyNumberFormat="1" applyBorder="1" applyAlignment="1" applyProtection="1">
      <alignment horizontal="center" vertical="center"/>
      <protection locked="0"/>
    </xf>
    <xf numFmtId="177" fontId="0" fillId="0" borderId="29" xfId="0" applyNumberFormat="1" applyBorder="1" applyAlignment="1" applyProtection="1">
      <alignment horizontal="center" vertical="center"/>
      <protection locked="0"/>
    </xf>
    <xf numFmtId="177" fontId="0" fillId="0" borderId="30" xfId="0" applyNumberFormat="1" applyBorder="1" applyAlignment="1" applyProtection="1">
      <alignment horizontal="center" vertical="center"/>
      <protection locked="0"/>
    </xf>
    <xf numFmtId="177" fontId="0" fillId="0" borderId="30" xfId="6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3" fontId="0" fillId="0" borderId="31" xfId="0" applyNumberFormat="1" applyBorder="1" applyAlignment="1" applyProtection="1">
      <alignment horizontal="center" vertical="center"/>
      <protection locked="0"/>
    </xf>
    <xf numFmtId="3" fontId="0" fillId="0" borderId="32" xfId="0" applyNumberFormat="1" applyBorder="1" applyAlignment="1" applyProtection="1">
      <alignment horizontal="center" vertical="center"/>
      <protection locked="0"/>
    </xf>
    <xf numFmtId="9" fontId="0" fillId="0" borderId="33" xfId="0" applyNumberFormat="1" applyBorder="1" applyAlignment="1" applyProtection="1">
      <alignment horizontal="center" vertical="center"/>
      <protection locked="0"/>
    </xf>
    <xf numFmtId="177" fontId="0" fillId="0" borderId="5" xfId="0" applyNumberFormat="1" applyBorder="1" applyAlignment="1" applyProtection="1">
      <alignment horizontal="center" vertical="center"/>
      <protection locked="0"/>
    </xf>
    <xf numFmtId="177" fontId="0" fillId="0" borderId="34" xfId="0" applyNumberFormat="1" applyBorder="1" applyAlignment="1" applyProtection="1">
      <alignment horizontal="center" vertical="center"/>
      <protection locked="0"/>
    </xf>
    <xf numFmtId="177" fontId="0" fillId="0" borderId="35" xfId="0" applyNumberForma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 vertical="center" wrapText="1"/>
    </xf>
    <xf numFmtId="178" fontId="4" fillId="0" borderId="0" xfId="0" applyNumberFormat="1" applyFont="1" applyAlignment="1">
      <alignment horizontal="center" vertical="center"/>
    </xf>
    <xf numFmtId="3" fontId="4" fillId="7" borderId="11" xfId="0" applyNumberFormat="1" applyFont="1" applyFill="1" applyBorder="1" applyAlignment="1">
      <alignment horizontal="center"/>
    </xf>
    <xf numFmtId="3" fontId="4" fillId="7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178" fontId="3" fillId="2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77" fontId="10" fillId="3" borderId="4" xfId="6" applyNumberFormat="1" applyFont="1" applyFill="1" applyBorder="1" applyAlignment="1">
      <alignment horizontal="center" vertical="center" wrapText="1"/>
    </xf>
    <xf numFmtId="178" fontId="10" fillId="3" borderId="4" xfId="5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177" fontId="10" fillId="0" borderId="4" xfId="6" applyNumberFormat="1" applyFont="1" applyFill="1" applyBorder="1" applyAlignment="1">
      <alignment horizontal="center" vertical="center" wrapText="1"/>
    </xf>
    <xf numFmtId="178" fontId="10" fillId="0" borderId="4" xfId="5" applyNumberFormat="1" applyFont="1" applyFill="1" applyBorder="1" applyAlignment="1">
      <alignment horizontal="center" vertical="center" wrapText="1"/>
    </xf>
    <xf numFmtId="3" fontId="10" fillId="3" borderId="4" xfId="5" applyNumberFormat="1" applyFont="1" applyFill="1" applyBorder="1" applyAlignment="1">
      <alignment horizontal="center" vertical="center" wrapText="1"/>
    </xf>
    <xf numFmtId="3" fontId="4" fillId="0" borderId="4" xfId="5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177" fontId="5" fillId="0" borderId="4" xfId="6" applyNumberFormat="1" applyFont="1" applyBorder="1" applyAlignment="1">
      <alignment horizontal="center" vertical="center" wrapText="1"/>
    </xf>
    <xf numFmtId="178" fontId="5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177" fontId="13" fillId="0" borderId="4" xfId="6" applyNumberFormat="1" applyFont="1" applyBorder="1" applyAlignment="1">
      <alignment horizontal="center" vertical="center" wrapText="1"/>
    </xf>
    <xf numFmtId="177" fontId="4" fillId="0" borderId="4" xfId="6" applyNumberFormat="1" applyFont="1" applyBorder="1" applyAlignment="1">
      <alignment horizontal="center" vertical="center" wrapText="1"/>
    </xf>
    <xf numFmtId="178" fontId="4" fillId="0" borderId="4" xfId="6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10" fillId="0" borderId="4" xfId="0" applyNumberFormat="1" applyFont="1" applyBorder="1" applyAlignment="1">
      <alignment horizontal="center" vertical="center" wrapText="1"/>
    </xf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3" fontId="18" fillId="0" borderId="13" xfId="0" applyNumberFormat="1" applyFont="1" applyBorder="1" applyAlignment="1" applyProtection="1">
      <alignment horizontal="center" vertical="center"/>
      <protection locked="0"/>
    </xf>
    <xf numFmtId="3" fontId="10" fillId="0" borderId="4" xfId="6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177" fontId="20" fillId="3" borderId="4" xfId="6" applyNumberFormat="1" applyFont="1" applyFill="1" applyBorder="1" applyAlignment="1">
      <alignment horizontal="center" vertical="center" wrapText="1"/>
    </xf>
    <xf numFmtId="177" fontId="20" fillId="0" borderId="4" xfId="6" applyNumberFormat="1" applyFont="1" applyFill="1" applyBorder="1" applyAlignment="1">
      <alignment horizontal="center" vertical="center" wrapText="1"/>
    </xf>
    <xf numFmtId="177" fontId="21" fillId="0" borderId="4" xfId="6" applyNumberFormat="1" applyFont="1" applyFill="1" applyBorder="1" applyAlignment="1">
      <alignment horizontal="center" vertical="center" wrapText="1"/>
    </xf>
    <xf numFmtId="177" fontId="4" fillId="3" borderId="4" xfId="6" applyNumberFormat="1" applyFont="1" applyFill="1" applyBorder="1" applyAlignment="1">
      <alignment horizontal="center" vertical="center" wrapText="1"/>
    </xf>
    <xf numFmtId="177" fontId="4" fillId="0" borderId="4" xfId="6" applyNumberFormat="1" applyFont="1" applyFill="1" applyBorder="1" applyAlignment="1">
      <alignment horizontal="center" vertical="center" wrapText="1"/>
    </xf>
    <xf numFmtId="1" fontId="10" fillId="0" borderId="4" xfId="6" applyNumberFormat="1" applyFont="1" applyFill="1" applyBorder="1" applyAlignment="1">
      <alignment horizontal="center" vertical="center" wrapText="1"/>
    </xf>
    <xf numFmtId="179" fontId="10" fillId="0" borderId="4" xfId="6" applyNumberFormat="1" applyFont="1" applyFill="1" applyBorder="1" applyAlignment="1">
      <alignment horizontal="center" vertical="center" wrapText="1"/>
    </xf>
    <xf numFmtId="3" fontId="4" fillId="0" borderId="4" xfId="6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</cellXfs>
  <cellStyles count="114">
    <cellStyle name="Comma" xfId="5" builtinId="3"/>
    <cellStyle name="Comma 2" xfId="113" xr:uid="{961918D3-679F-4EA6-9BA2-0BE3C351CA65}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  <cellStyle name="Normal 2" xfId="111" xr:uid="{2B5D91C8-5F6C-4329-81A6-38040DA951E7}"/>
    <cellStyle name="Percent" xfId="6" builtinId="5"/>
    <cellStyle name="Percent 2" xfId="112" xr:uid="{3AB36DEE-EE4A-4D92-9A68-48F955610B20}"/>
  </cellStyles>
  <dxfs count="14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7"/>
  <colors>
    <mruColors>
      <color rgb="FFFFCE00"/>
      <color rgb="FFEC55F7"/>
      <color rgb="FF00FA00"/>
      <color rgb="FFED7D31"/>
      <color rgb="FF7030A0"/>
      <color rgb="FF1540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Energy produced
(in kWh)</c:v>
                </c:pt>
              </c:strCache>
            </c:strRef>
          </c:tx>
          <c:spPr>
            <a:solidFill>
              <a:srgbClr val="154094"/>
            </a:solidFill>
            <a:ln>
              <a:noFill/>
            </a:ln>
            <a:effectLst/>
          </c:spPr>
          <c:invertIfNegative val="0"/>
          <c:val>
            <c:numRef>
              <c:f>Sheet1!$B$4:$B$34</c:f>
              <c:numCache>
                <c:formatCode>#,##0</c:formatCode>
                <c:ptCount val="31"/>
                <c:pt idx="0" formatCode="0">
                  <c:v>4226</c:v>
                </c:pt>
                <c:pt idx="1">
                  <c:v>3128</c:v>
                </c:pt>
                <c:pt idx="2">
                  <c:v>1838</c:v>
                </c:pt>
                <c:pt idx="3">
                  <c:v>25</c:v>
                </c:pt>
                <c:pt idx="4" formatCode="0">
                  <c:v>3104</c:v>
                </c:pt>
                <c:pt idx="5">
                  <c:v>2790</c:v>
                </c:pt>
                <c:pt idx="6" formatCode="0">
                  <c:v>2719</c:v>
                </c:pt>
                <c:pt idx="7">
                  <c:v>899</c:v>
                </c:pt>
                <c:pt idx="8" formatCode="0">
                  <c:v>1171</c:v>
                </c:pt>
                <c:pt idx="9">
                  <c:v>449</c:v>
                </c:pt>
                <c:pt idx="10">
                  <c:v>36</c:v>
                </c:pt>
                <c:pt idx="11">
                  <c:v>2471.9899999999998</c:v>
                </c:pt>
                <c:pt idx="12" formatCode="0">
                  <c:v>97</c:v>
                </c:pt>
                <c:pt idx="13">
                  <c:v>2861</c:v>
                </c:pt>
                <c:pt idx="14" formatCode="0">
                  <c:v>3697.9999999999995</c:v>
                </c:pt>
                <c:pt idx="15">
                  <c:v>1174</c:v>
                </c:pt>
                <c:pt idx="16">
                  <c:v>759</c:v>
                </c:pt>
                <c:pt idx="17">
                  <c:v>1022</c:v>
                </c:pt>
                <c:pt idx="18" formatCode="0">
                  <c:v>792</c:v>
                </c:pt>
                <c:pt idx="19">
                  <c:v>1779</c:v>
                </c:pt>
                <c:pt idx="20" formatCode="0">
                  <c:v>2255</c:v>
                </c:pt>
                <c:pt idx="21">
                  <c:v>3200</c:v>
                </c:pt>
                <c:pt idx="22" formatCode="0">
                  <c:v>3330</c:v>
                </c:pt>
                <c:pt idx="23">
                  <c:v>3877</c:v>
                </c:pt>
                <c:pt idx="24">
                  <c:v>171</c:v>
                </c:pt>
                <c:pt idx="25">
                  <c:v>3310</c:v>
                </c:pt>
                <c:pt idx="26" formatCode="0">
                  <c:v>1800</c:v>
                </c:pt>
                <c:pt idx="27">
                  <c:v>2326</c:v>
                </c:pt>
                <c:pt idx="28" formatCode="0">
                  <c:v>1571</c:v>
                </c:pt>
                <c:pt idx="29">
                  <c:v>3221</c:v>
                </c:pt>
                <c:pt idx="30">
                  <c:v>2436.0100000000002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9-4F44-8176-602D5C01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1669046816"/>
        <c:axId val="-1290620704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Gross PR
(in %)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Sheet1!$D$4:$D$34</c:f>
              <c:numCache>
                <c:formatCode>0.0%</c:formatCode>
                <c:ptCount val="31"/>
                <c:pt idx="0">
                  <c:v>0.75937113917175536</c:v>
                </c:pt>
                <c:pt idx="1">
                  <c:v>0.75949881285212328</c:v>
                </c:pt>
                <c:pt idx="2">
                  <c:v>0.42882793331962471</c:v>
                </c:pt>
                <c:pt idx="3">
                  <c:v>6.3514026642476455E-3</c:v>
                </c:pt>
                <c:pt idx="4">
                  <c:v>0.77857087265093494</c:v>
                </c:pt>
                <c:pt idx="5">
                  <c:v>0.7718894463415451</c:v>
                </c:pt>
                <c:pt idx="6">
                  <c:v>0.77981755588937762</c:v>
                </c:pt>
                <c:pt idx="7">
                  <c:v>0.82648965538219832</c:v>
                </c:pt>
                <c:pt idx="8">
                  <c:v>0.83640781059184421</c:v>
                </c:pt>
                <c:pt idx="9">
                  <c:v>0.35053259778478618</c:v>
                </c:pt>
                <c:pt idx="10">
                  <c:v>1.3709030651150539E-2</c:v>
                </c:pt>
                <c:pt idx="11">
                  <c:v>0.84324092124204508</c:v>
                </c:pt>
                <c:pt idx="12">
                  <c:v>8.6385173454415071E-2</c:v>
                </c:pt>
                <c:pt idx="13">
                  <c:v>0.7688925814634856</c:v>
                </c:pt>
                <c:pt idx="14">
                  <c:v>0.77320534476225644</c:v>
                </c:pt>
                <c:pt idx="15">
                  <c:v>0.81002239886149796</c:v>
                </c:pt>
                <c:pt idx="16">
                  <c:v>0.83295735706910634</c:v>
                </c:pt>
                <c:pt idx="17">
                  <c:v>0.83030388187781734</c:v>
                </c:pt>
                <c:pt idx="18">
                  <c:v>0.55342991069601299</c:v>
                </c:pt>
                <c:pt idx="19">
                  <c:v>0.77924954392383594</c:v>
                </c:pt>
                <c:pt idx="20">
                  <c:v>0.76556508937299805</c:v>
                </c:pt>
                <c:pt idx="21">
                  <c:v>0.764510842848238</c:v>
                </c:pt>
                <c:pt idx="22">
                  <c:v>0.77376769956579949</c:v>
                </c:pt>
                <c:pt idx="23">
                  <c:v>0.75861552529663845</c:v>
                </c:pt>
                <c:pt idx="24">
                  <c:v>3.5700764553011514E-2</c:v>
                </c:pt>
                <c:pt idx="25">
                  <c:v>0.75991274101068063</c:v>
                </c:pt>
                <c:pt idx="26">
                  <c:v>0.78759993474078216</c:v>
                </c:pt>
                <c:pt idx="27">
                  <c:v>0.79258936103228694</c:v>
                </c:pt>
                <c:pt idx="28">
                  <c:v>0.79343308115444133</c:v>
                </c:pt>
                <c:pt idx="29">
                  <c:v>0.77725210403348066</c:v>
                </c:pt>
                <c:pt idx="30">
                  <c:v>0.71200255647618926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09-4F44-8176-602D5C01A9DF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Net PR
(in %)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Sheet1!$E$4:$E$34</c:f>
              <c:numCache>
                <c:formatCode>0.0%</c:formatCode>
                <c:ptCount val="31"/>
                <c:pt idx="0">
                  <c:v>0.75937113917175525</c:v>
                </c:pt>
                <c:pt idx="1">
                  <c:v>0.75949881285212328</c:v>
                </c:pt>
                <c:pt idx="2">
                  <c:v>0.78027451830905292</c:v>
                </c:pt>
                <c:pt idx="3">
                  <c:v>0.74873507785984428</c:v>
                </c:pt>
                <c:pt idx="4">
                  <c:v>0.77995611701794032</c:v>
                </c:pt>
                <c:pt idx="5">
                  <c:v>0.77188944634154488</c:v>
                </c:pt>
                <c:pt idx="6">
                  <c:v>0.77981755588937762</c:v>
                </c:pt>
                <c:pt idx="7">
                  <c:v>0.82648965538219821</c:v>
                </c:pt>
                <c:pt idx="8">
                  <c:v>0.8364078105918441</c:v>
                </c:pt>
                <c:pt idx="9">
                  <c:v>0.60769032101241216</c:v>
                </c:pt>
                <c:pt idx="10">
                  <c:v>0.74873507785984428</c:v>
                </c:pt>
                <c:pt idx="11">
                  <c:v>0.84324092124204508</c:v>
                </c:pt>
                <c:pt idx="12">
                  <c:v>0.78059414735430899</c:v>
                </c:pt>
                <c:pt idx="13">
                  <c:v>0.7688925814634856</c:v>
                </c:pt>
                <c:pt idx="14">
                  <c:v>0.77320534476225644</c:v>
                </c:pt>
                <c:pt idx="15">
                  <c:v>0.81002239886149796</c:v>
                </c:pt>
                <c:pt idx="16">
                  <c:v>0.8331227201292164</c:v>
                </c:pt>
                <c:pt idx="17">
                  <c:v>0.85106686931176723</c:v>
                </c:pt>
                <c:pt idx="18">
                  <c:v>0.57820703863452783</c:v>
                </c:pt>
                <c:pt idx="19">
                  <c:v>0.77924954392383605</c:v>
                </c:pt>
                <c:pt idx="20">
                  <c:v>0.76556508937299816</c:v>
                </c:pt>
                <c:pt idx="21">
                  <c:v>0.7664358725776137</c:v>
                </c:pt>
                <c:pt idx="22">
                  <c:v>0.77376769956579927</c:v>
                </c:pt>
                <c:pt idx="23">
                  <c:v>0.7613178239149212</c:v>
                </c:pt>
                <c:pt idx="24">
                  <c:v>0.10075101734450989</c:v>
                </c:pt>
                <c:pt idx="25">
                  <c:v>0.76046920070528357</c:v>
                </c:pt>
                <c:pt idx="26">
                  <c:v>0.78759993474078216</c:v>
                </c:pt>
                <c:pt idx="27">
                  <c:v>0.79258936103228694</c:v>
                </c:pt>
                <c:pt idx="28">
                  <c:v>0.79343308115444133</c:v>
                </c:pt>
                <c:pt idx="29">
                  <c:v>0.77725210403348066</c:v>
                </c:pt>
                <c:pt idx="30">
                  <c:v>0.75870915893833468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809-4F44-8176-602D5C01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8584960"/>
        <c:axId val="-1668588352"/>
      </c:lineChart>
      <c:catAx>
        <c:axId val="-166904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290620704"/>
        <c:crosses val="autoZero"/>
        <c:auto val="1"/>
        <c:lblAlgn val="ctr"/>
        <c:lblOffset val="100"/>
        <c:noMultiLvlLbl val="0"/>
      </c:catAx>
      <c:valAx>
        <c:axId val="-1290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charset="0"/>
                    <a:ea typeface="Cambria" charset="0"/>
                    <a:cs typeface="Cambria" charset="0"/>
                  </a:defRPr>
                </a:pPr>
                <a:r>
                  <a:rPr lang="en-US" sz="700">
                    <a:latin typeface="Cambria" charset="0"/>
                    <a:ea typeface="Cambria" charset="0"/>
                    <a:cs typeface="Cambria" charset="0"/>
                  </a:rPr>
                  <a:t>Daily energy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charset="0"/>
                  <a:ea typeface="Cambria" charset="0"/>
                  <a:cs typeface="Cambria" charset="0"/>
                </a:defRPr>
              </a:pPr>
              <a:endParaRPr lang="zh-CN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669046816"/>
        <c:crosses val="autoZero"/>
        <c:crossBetween val="between"/>
      </c:valAx>
      <c:valAx>
        <c:axId val="-1668588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charset="0"/>
                    <a:ea typeface="Cambria" charset="0"/>
                    <a:cs typeface="Cambria" charset="0"/>
                  </a:defRPr>
                </a:pPr>
                <a:r>
                  <a:rPr lang="en-US" sz="700">
                    <a:latin typeface="Cambria" charset="0"/>
                    <a:ea typeface="Cambria" charset="0"/>
                    <a:cs typeface="Cambria" charset="0"/>
                  </a:rPr>
                  <a:t>Daily</a:t>
                </a:r>
                <a:r>
                  <a:rPr lang="en-US" sz="700" baseline="0">
                    <a:latin typeface="Cambria" charset="0"/>
                    <a:ea typeface="Cambria" charset="0"/>
                    <a:cs typeface="Cambria" charset="0"/>
                  </a:rPr>
                  <a:t> Performance Ratio (PR)</a:t>
                </a:r>
                <a:endParaRPr lang="en-US" sz="700">
                  <a:latin typeface="Cambria" charset="0"/>
                  <a:ea typeface="Cambria" charset="0"/>
                  <a:cs typeface="Cambria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charset="0"/>
                  <a:ea typeface="Cambria" charset="0"/>
                  <a:cs typeface="Cambria" charset="0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668584960"/>
        <c:crosses val="max"/>
        <c:crossBetween val="between"/>
      </c:valAx>
      <c:catAx>
        <c:axId val="-166858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66858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charset="0"/>
              <a:ea typeface="Cambria" charset="0"/>
              <a:cs typeface="Cambria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E-CF45-B806-4752DE031D2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E-CF45-B806-4752DE031D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Sheet2!$N$7:$O$7</c:f>
              <c:numCache>
                <c:formatCode>General</c:formatCode>
                <c:ptCount val="2"/>
              </c:numCache>
            </c:numRef>
          </c:cat>
          <c:val>
            <c:numRef>
              <c:f>Sheet2!$N$55:$O$55</c:f>
              <c:numCache>
                <c:formatCode>#,##0</c:formatCode>
                <c:ptCount val="2"/>
                <c:pt idx="0">
                  <c:v>62536</c:v>
                </c:pt>
                <c:pt idx="1">
                  <c:v>84342.24960000001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E-CF45-B806-4752DE03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803321056"/>
        <c:axId val="1782393744"/>
      </c:barChart>
      <c:catAx>
        <c:axId val="18033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zh-CN"/>
          </a:p>
        </c:txPr>
        <c:crossAx val="1782393744"/>
        <c:crosses val="autoZero"/>
        <c:auto val="1"/>
        <c:lblAlgn val="ctr"/>
        <c:lblOffset val="100"/>
        <c:noMultiLvlLbl val="0"/>
      </c:catAx>
      <c:valAx>
        <c:axId val="178239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zh-CN"/>
          </a:p>
        </c:txPr>
        <c:crossAx val="18033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Energy produced
(in kWh)</c:v>
                </c:pt>
              </c:strCache>
            </c:strRef>
          </c:tx>
          <c:spPr>
            <a:solidFill>
              <a:srgbClr val="154094"/>
            </a:solidFill>
            <a:ln>
              <a:noFill/>
            </a:ln>
            <a:effectLst/>
          </c:spPr>
          <c:invertIfNegative val="0"/>
          <c:val>
            <c:numRef>
              <c:f>Sheet1!$B$4:$B$34</c:f>
              <c:numCache>
                <c:formatCode>#,##0</c:formatCode>
                <c:ptCount val="31"/>
                <c:pt idx="0" formatCode="0">
                  <c:v>4226</c:v>
                </c:pt>
                <c:pt idx="1">
                  <c:v>3128</c:v>
                </c:pt>
                <c:pt idx="2">
                  <c:v>1838</c:v>
                </c:pt>
                <c:pt idx="3">
                  <c:v>25</c:v>
                </c:pt>
                <c:pt idx="4" formatCode="0">
                  <c:v>3104</c:v>
                </c:pt>
                <c:pt idx="5">
                  <c:v>2790</c:v>
                </c:pt>
                <c:pt idx="6" formatCode="0">
                  <c:v>2719</c:v>
                </c:pt>
                <c:pt idx="7">
                  <c:v>899</c:v>
                </c:pt>
                <c:pt idx="8" formatCode="0">
                  <c:v>1171</c:v>
                </c:pt>
                <c:pt idx="9">
                  <c:v>449</c:v>
                </c:pt>
                <c:pt idx="10">
                  <c:v>36</c:v>
                </c:pt>
                <c:pt idx="11">
                  <c:v>2471.9899999999998</c:v>
                </c:pt>
                <c:pt idx="12" formatCode="0">
                  <c:v>97</c:v>
                </c:pt>
                <c:pt idx="13">
                  <c:v>2861</c:v>
                </c:pt>
                <c:pt idx="14" formatCode="0">
                  <c:v>3697.9999999999995</c:v>
                </c:pt>
                <c:pt idx="15">
                  <c:v>1174</c:v>
                </c:pt>
                <c:pt idx="16">
                  <c:v>759</c:v>
                </c:pt>
                <c:pt idx="17">
                  <c:v>1022</c:v>
                </c:pt>
                <c:pt idx="18" formatCode="0">
                  <c:v>792</c:v>
                </c:pt>
                <c:pt idx="19">
                  <c:v>1779</c:v>
                </c:pt>
                <c:pt idx="20" formatCode="0">
                  <c:v>2255</c:v>
                </c:pt>
                <c:pt idx="21">
                  <c:v>3200</c:v>
                </c:pt>
                <c:pt idx="22" formatCode="0">
                  <c:v>3330</c:v>
                </c:pt>
                <c:pt idx="23">
                  <c:v>3877</c:v>
                </c:pt>
                <c:pt idx="24">
                  <c:v>171</c:v>
                </c:pt>
                <c:pt idx="25">
                  <c:v>3310</c:v>
                </c:pt>
                <c:pt idx="26" formatCode="0">
                  <c:v>1800</c:v>
                </c:pt>
                <c:pt idx="27">
                  <c:v>2326</c:v>
                </c:pt>
                <c:pt idx="28" formatCode="0">
                  <c:v>1571</c:v>
                </c:pt>
                <c:pt idx="29">
                  <c:v>3221</c:v>
                </c:pt>
                <c:pt idx="30">
                  <c:v>2436.0100000000002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1-48F5-8CB0-EF3D4FCE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1668934736"/>
        <c:axId val="-1668933104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Radiation
(in Wh/m2)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Sheet1!$C$4:$C$34</c:f>
              <c:numCache>
                <c:formatCode>#,##0</c:formatCode>
                <c:ptCount val="31"/>
                <c:pt idx="0">
                  <c:v>7000.165</c:v>
                </c:pt>
                <c:pt idx="1">
                  <c:v>5180.51</c:v>
                </c:pt>
                <c:pt idx="2">
                  <c:v>5391.3225000000002</c:v>
                </c:pt>
                <c:pt idx="3">
                  <c:v>4951.1174999999994</c:v>
                </c:pt>
                <c:pt idx="4">
                  <c:v>5014.8324999999995</c:v>
                </c:pt>
                <c:pt idx="5">
                  <c:v>4546.55</c:v>
                </c:pt>
                <c:pt idx="6">
                  <c:v>4385.8024999999998</c:v>
                </c:pt>
                <c:pt idx="7">
                  <c:v>1368.2175000000002</c:v>
                </c:pt>
                <c:pt idx="8">
                  <c:v>1761.05</c:v>
                </c:pt>
                <c:pt idx="9">
                  <c:v>1611.2049999999999</c:v>
                </c:pt>
                <c:pt idx="10">
                  <c:v>3303.1525000000001</c:v>
                </c:pt>
                <c:pt idx="11">
                  <c:v>3687.4650000000001</c:v>
                </c:pt>
                <c:pt idx="12">
                  <c:v>1412.425</c:v>
                </c:pt>
                <c:pt idx="13">
                  <c:v>4680.4224999999997</c:v>
                </c:pt>
                <c:pt idx="14">
                  <c:v>4506.0950000000003</c:v>
                </c:pt>
                <c:pt idx="15">
                  <c:v>1823.0725</c:v>
                </c:pt>
                <c:pt idx="16">
                  <c:v>1146.1775</c:v>
                </c:pt>
                <c:pt idx="17">
                  <c:v>1548.27</c:v>
                </c:pt>
                <c:pt idx="18">
                  <c:v>1800.095</c:v>
                </c:pt>
                <c:pt idx="19">
                  <c:v>2871.6550000000002</c:v>
                </c:pt>
                <c:pt idx="20">
                  <c:v>3705.0774999999999</c:v>
                </c:pt>
                <c:pt idx="21">
                  <c:v>5265.01</c:v>
                </c:pt>
                <c:pt idx="22">
                  <c:v>5413.3550000000005</c:v>
                </c:pt>
                <c:pt idx="23">
                  <c:v>6428.46</c:v>
                </c:pt>
                <c:pt idx="24">
                  <c:v>6024.9224999999997</c:v>
                </c:pt>
                <c:pt idx="25">
                  <c:v>5478.9475000000002</c:v>
                </c:pt>
                <c:pt idx="26">
                  <c:v>2874.7474999999999</c:v>
                </c:pt>
                <c:pt idx="27">
                  <c:v>3691.4275000000002</c:v>
                </c:pt>
                <c:pt idx="28">
                  <c:v>2490.5700000000002</c:v>
                </c:pt>
                <c:pt idx="29">
                  <c:v>5212.6875</c:v>
                </c:pt>
                <c:pt idx="30">
                  <c:v>4303.585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11-48F5-8CB0-EF3D4FCE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7672384"/>
        <c:axId val="-1257893552"/>
      </c:lineChart>
      <c:catAx>
        <c:axId val="-166893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668933104"/>
        <c:crosses val="autoZero"/>
        <c:auto val="1"/>
        <c:lblAlgn val="ctr"/>
        <c:lblOffset val="100"/>
        <c:noMultiLvlLbl val="0"/>
      </c:catAx>
      <c:valAx>
        <c:axId val="-1668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charset="0"/>
                    <a:ea typeface="Cambria" charset="0"/>
                    <a:cs typeface="Cambria" charset="0"/>
                  </a:defRPr>
                </a:pPr>
                <a:r>
                  <a:rPr lang="en-US" sz="700">
                    <a:latin typeface="Cambria" charset="0"/>
                    <a:ea typeface="Cambria" charset="0"/>
                    <a:cs typeface="Cambria" charset="0"/>
                  </a:rPr>
                  <a:t>Daily energy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charset="0"/>
                  <a:ea typeface="Cambria" charset="0"/>
                  <a:cs typeface="Cambria" charset="0"/>
                </a:defRPr>
              </a:pPr>
              <a:endParaRPr lang="zh-CN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668934736"/>
        <c:crosses val="autoZero"/>
        <c:crossBetween val="between"/>
      </c:valAx>
      <c:valAx>
        <c:axId val="-1257893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charset="0"/>
                    <a:ea typeface="Cambria" charset="0"/>
                    <a:cs typeface="Cambria" charset="0"/>
                  </a:defRPr>
                </a:pPr>
                <a:r>
                  <a:rPr lang="en-US" sz="700">
                    <a:latin typeface="Cambria" charset="0"/>
                    <a:ea typeface="Cambria" charset="0"/>
                    <a:cs typeface="Cambria" charset="0"/>
                  </a:rPr>
                  <a:t>Daily radiation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charset="0"/>
                  <a:ea typeface="Cambria" charset="0"/>
                  <a:cs typeface="Cambria" charset="0"/>
                </a:defRPr>
              </a:pPr>
              <a:endParaRPr lang="zh-CN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257672384"/>
        <c:crosses val="max"/>
        <c:crossBetween val="between"/>
      </c:valAx>
      <c:catAx>
        <c:axId val="-12576723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25789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charset="0"/>
              <a:ea typeface="Cambria" charset="0"/>
              <a:cs typeface="Cambria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Sheet1!$E$3</c:f>
              <c:strCache>
                <c:ptCount val="1"/>
                <c:pt idx="0">
                  <c:v>Net PR
(in 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charset="0"/>
                    <a:ea typeface="Cambria" charset="0"/>
                    <a:cs typeface="Cambria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Sheet1!$E$4:$E$34</c:f>
              <c:numCache>
                <c:formatCode>0.0%</c:formatCode>
                <c:ptCount val="31"/>
                <c:pt idx="0">
                  <c:v>0.75937113917175525</c:v>
                </c:pt>
                <c:pt idx="1">
                  <c:v>0.75949881285212328</c:v>
                </c:pt>
                <c:pt idx="2">
                  <c:v>0.78027451830905292</c:v>
                </c:pt>
                <c:pt idx="3">
                  <c:v>0.74873507785984428</c:v>
                </c:pt>
                <c:pt idx="4">
                  <c:v>0.77995611701794032</c:v>
                </c:pt>
                <c:pt idx="5">
                  <c:v>0.77188944634154488</c:v>
                </c:pt>
                <c:pt idx="6">
                  <c:v>0.77981755588937762</c:v>
                </c:pt>
                <c:pt idx="7">
                  <c:v>0.82648965538219821</c:v>
                </c:pt>
                <c:pt idx="8">
                  <c:v>0.8364078105918441</c:v>
                </c:pt>
                <c:pt idx="9">
                  <c:v>0.60769032101241216</c:v>
                </c:pt>
                <c:pt idx="10">
                  <c:v>0.74873507785984428</c:v>
                </c:pt>
                <c:pt idx="11">
                  <c:v>0.84324092124204508</c:v>
                </c:pt>
                <c:pt idx="12">
                  <c:v>0.78059414735430899</c:v>
                </c:pt>
                <c:pt idx="13">
                  <c:v>0.7688925814634856</c:v>
                </c:pt>
                <c:pt idx="14">
                  <c:v>0.77320534476225644</c:v>
                </c:pt>
                <c:pt idx="15">
                  <c:v>0.81002239886149796</c:v>
                </c:pt>
                <c:pt idx="16">
                  <c:v>0.8331227201292164</c:v>
                </c:pt>
                <c:pt idx="17">
                  <c:v>0.85106686931176723</c:v>
                </c:pt>
                <c:pt idx="18">
                  <c:v>0.57820703863452783</c:v>
                </c:pt>
                <c:pt idx="19">
                  <c:v>0.77924954392383605</c:v>
                </c:pt>
                <c:pt idx="20">
                  <c:v>0.76556508937299816</c:v>
                </c:pt>
                <c:pt idx="21">
                  <c:v>0.7664358725776137</c:v>
                </c:pt>
                <c:pt idx="22">
                  <c:v>0.77376769956579927</c:v>
                </c:pt>
                <c:pt idx="23">
                  <c:v>0.7613178239149212</c:v>
                </c:pt>
                <c:pt idx="24">
                  <c:v>0.10075101734450989</c:v>
                </c:pt>
                <c:pt idx="25">
                  <c:v>0.76046920070528357</c:v>
                </c:pt>
                <c:pt idx="26">
                  <c:v>0.78759993474078216</c:v>
                </c:pt>
                <c:pt idx="27">
                  <c:v>0.79258936103228694</c:v>
                </c:pt>
                <c:pt idx="28">
                  <c:v>0.79343308115444133</c:v>
                </c:pt>
                <c:pt idx="29">
                  <c:v>0.77725210403348066</c:v>
                </c:pt>
                <c:pt idx="30">
                  <c:v>0.75870915893833468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B39-B3A0-DE8ADCBA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1668775456"/>
        <c:axId val="-1668773136"/>
      </c:barChart>
      <c:lineChart>
        <c:grouping val="standard"/>
        <c:varyColors val="0"/>
        <c:ser>
          <c:idx val="0"/>
          <c:order val="1"/>
          <c:tx>
            <c:strRef>
              <c:f>Sheet1!$D$3</c:f>
              <c:strCache>
                <c:ptCount val="1"/>
                <c:pt idx="0">
                  <c:v>Gross PR
(in %)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Sheet1!$D$4:$D$34</c:f>
              <c:numCache>
                <c:formatCode>0.0%</c:formatCode>
                <c:ptCount val="31"/>
                <c:pt idx="0">
                  <c:v>0.75937113917175536</c:v>
                </c:pt>
                <c:pt idx="1">
                  <c:v>0.75949881285212328</c:v>
                </c:pt>
                <c:pt idx="2">
                  <c:v>0.42882793331962471</c:v>
                </c:pt>
                <c:pt idx="3">
                  <c:v>6.3514026642476455E-3</c:v>
                </c:pt>
                <c:pt idx="4">
                  <c:v>0.77857087265093494</c:v>
                </c:pt>
                <c:pt idx="5">
                  <c:v>0.7718894463415451</c:v>
                </c:pt>
                <c:pt idx="6">
                  <c:v>0.77981755588937762</c:v>
                </c:pt>
                <c:pt idx="7">
                  <c:v>0.82648965538219832</c:v>
                </c:pt>
                <c:pt idx="8">
                  <c:v>0.83640781059184421</c:v>
                </c:pt>
                <c:pt idx="9">
                  <c:v>0.35053259778478618</c:v>
                </c:pt>
                <c:pt idx="10">
                  <c:v>1.3709030651150539E-2</c:v>
                </c:pt>
                <c:pt idx="11">
                  <c:v>0.84324092124204508</c:v>
                </c:pt>
                <c:pt idx="12">
                  <c:v>8.6385173454415071E-2</c:v>
                </c:pt>
                <c:pt idx="13">
                  <c:v>0.7688925814634856</c:v>
                </c:pt>
                <c:pt idx="14">
                  <c:v>0.77320534476225644</c:v>
                </c:pt>
                <c:pt idx="15">
                  <c:v>0.81002239886149796</c:v>
                </c:pt>
                <c:pt idx="16">
                  <c:v>0.83295735706910634</c:v>
                </c:pt>
                <c:pt idx="17">
                  <c:v>0.83030388187781734</c:v>
                </c:pt>
                <c:pt idx="18">
                  <c:v>0.55342991069601299</c:v>
                </c:pt>
                <c:pt idx="19">
                  <c:v>0.77924954392383594</c:v>
                </c:pt>
                <c:pt idx="20">
                  <c:v>0.76556508937299805</c:v>
                </c:pt>
                <c:pt idx="21">
                  <c:v>0.764510842848238</c:v>
                </c:pt>
                <c:pt idx="22">
                  <c:v>0.77376769956579949</c:v>
                </c:pt>
                <c:pt idx="23">
                  <c:v>0.75861552529663845</c:v>
                </c:pt>
                <c:pt idx="24">
                  <c:v>3.5700764553011514E-2</c:v>
                </c:pt>
                <c:pt idx="25">
                  <c:v>0.75991274101068063</c:v>
                </c:pt>
                <c:pt idx="26">
                  <c:v>0.78759993474078216</c:v>
                </c:pt>
                <c:pt idx="27">
                  <c:v>0.79258936103228694</c:v>
                </c:pt>
                <c:pt idx="28">
                  <c:v>0.79343308115444133</c:v>
                </c:pt>
                <c:pt idx="29">
                  <c:v>0.77725210403348066</c:v>
                </c:pt>
                <c:pt idx="30">
                  <c:v>0.71200255647618926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19-4B39-B3A0-DE8ADCBA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8775456"/>
        <c:axId val="-1668773136"/>
      </c:lineChart>
      <c:catAx>
        <c:axId val="-166877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668773136"/>
        <c:crosses val="autoZero"/>
        <c:auto val="1"/>
        <c:lblAlgn val="ctr"/>
        <c:lblOffset val="100"/>
        <c:noMultiLvlLbl val="0"/>
      </c:catAx>
      <c:valAx>
        <c:axId val="-1668773136"/>
        <c:scaling>
          <c:orientation val="minMax"/>
          <c:max val="0.95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6687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charset="0"/>
              <a:ea typeface="Cambria" charset="0"/>
              <a:cs typeface="Cambria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Sheet1!$F$3</c:f>
              <c:strCache>
                <c:ptCount val="1"/>
                <c:pt idx="0">
                  <c:v>Availability
(in %)</c:v>
                </c:pt>
              </c:strCache>
            </c:strRef>
          </c:tx>
          <c:spPr>
            <a:solidFill>
              <a:srgbClr val="FFCE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charset="0"/>
                    <a:ea typeface="Cambria" charset="0"/>
                    <a:cs typeface="Cambria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Sheet1!$F$4:$F$34</c:f>
              <c:numCache>
                <c:formatCode>0.0%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0.99209999999999998</c:v>
                </c:pt>
                <c:pt idx="4">
                  <c:v>0.99840000000000007</c:v>
                </c:pt>
                <c:pt idx="5">
                  <c:v>1</c:v>
                </c:pt>
                <c:pt idx="6">
                  <c:v>1</c:v>
                </c:pt>
                <c:pt idx="7">
                  <c:v>0.9998999999999999</c:v>
                </c:pt>
                <c:pt idx="8">
                  <c:v>1</c:v>
                </c:pt>
                <c:pt idx="9">
                  <c:v>0.85120000000000007</c:v>
                </c:pt>
                <c:pt idx="10">
                  <c:v>1</c:v>
                </c:pt>
                <c:pt idx="11">
                  <c:v>0.99650000000000005</c:v>
                </c:pt>
                <c:pt idx="12">
                  <c:v>0.9595999999999999</c:v>
                </c:pt>
                <c:pt idx="13">
                  <c:v>0.99230000000000007</c:v>
                </c:pt>
                <c:pt idx="14">
                  <c:v>0.99629999999999996</c:v>
                </c:pt>
                <c:pt idx="15">
                  <c:v>0.99970000000000003</c:v>
                </c:pt>
                <c:pt idx="16">
                  <c:v>1</c:v>
                </c:pt>
                <c:pt idx="17">
                  <c:v>1</c:v>
                </c:pt>
                <c:pt idx="18">
                  <c:v>0.82540000000000002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0.68220000000000003</c:v>
                </c:pt>
                <c:pt idx="25">
                  <c:v>0.99809999999999999</c:v>
                </c:pt>
                <c:pt idx="26">
                  <c:v>1</c:v>
                </c:pt>
                <c:pt idx="27">
                  <c:v>1</c:v>
                </c:pt>
                <c:pt idx="28">
                  <c:v>0.99219999999999997</c:v>
                </c:pt>
                <c:pt idx="29">
                  <c:v>1</c:v>
                </c:pt>
                <c:pt idx="30">
                  <c:v>0.99980000000000002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0-40AB-8E93-793A54CD8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1303514432"/>
        <c:axId val="-1257419328"/>
      </c:barChart>
      <c:catAx>
        <c:axId val="-130351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257419328"/>
        <c:crosses val="autoZero"/>
        <c:auto val="1"/>
        <c:lblAlgn val="ctr"/>
        <c:lblOffset val="100"/>
        <c:noMultiLvlLbl val="0"/>
      </c:catAx>
      <c:valAx>
        <c:axId val="-1257419328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3035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charset="0"/>
              <a:ea typeface="Cambria" charset="0"/>
              <a:cs typeface="Cambria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rgbClr val="7030A0">
                <a:alpha val="29804"/>
              </a:srgbClr>
            </a:solidFill>
            <a:ln w="28575">
              <a:solidFill>
                <a:srgbClr val="7030A0"/>
              </a:solidFill>
              <a:prstDash val="solid"/>
            </a:ln>
            <a:effectLst/>
          </c:spPr>
          <c:cat>
            <c:strRef>
              <c:f>Sheet1!$U$3:$AS$3</c:f>
              <c:strCache>
                <c:ptCount val="25"/>
                <c:pt idx="0">
                  <c:v>Inverter #1</c:v>
                </c:pt>
                <c:pt idx="1">
                  <c:v>Inverter #2</c:v>
                </c:pt>
                <c:pt idx="2">
                  <c:v>Inverter #3</c:v>
                </c:pt>
                <c:pt idx="3">
                  <c:v>Inverter #4</c:v>
                </c:pt>
                <c:pt idx="4">
                  <c:v>Inverter #5</c:v>
                </c:pt>
                <c:pt idx="5">
                  <c:v>Inverter #6</c:v>
                </c:pt>
                <c:pt idx="6">
                  <c:v>Inverter #7</c:v>
                </c:pt>
                <c:pt idx="7">
                  <c:v>Inverter #8</c:v>
                </c:pt>
                <c:pt idx="8">
                  <c:v>Inverter #9</c:v>
                </c:pt>
                <c:pt idx="9">
                  <c:v>Inverter #10</c:v>
                </c:pt>
                <c:pt idx="10">
                  <c:v>Inverter #11</c:v>
                </c:pt>
                <c:pt idx="11">
                  <c:v>Inverter #12</c:v>
                </c:pt>
                <c:pt idx="12">
                  <c:v>Inverter #13</c:v>
                </c:pt>
                <c:pt idx="13">
                  <c:v>Inverter #14</c:v>
                </c:pt>
                <c:pt idx="14">
                  <c:v>Inverter #15</c:v>
                </c:pt>
                <c:pt idx="15">
                  <c:v>Inverter #16</c:v>
                </c:pt>
                <c:pt idx="16">
                  <c:v>Inverter #17</c:v>
                </c:pt>
                <c:pt idx="17">
                  <c:v>Inverter #18</c:v>
                </c:pt>
                <c:pt idx="18">
                  <c:v>Inverter #19</c:v>
                </c:pt>
                <c:pt idx="19">
                  <c:v>Inverter #20</c:v>
                </c:pt>
                <c:pt idx="20">
                  <c:v>Inverter #21</c:v>
                </c:pt>
                <c:pt idx="21">
                  <c:v>Inverter #22</c:v>
                </c:pt>
                <c:pt idx="22">
                  <c:v>Inverter #23</c:v>
                </c:pt>
                <c:pt idx="23">
                  <c:v>Inverter #24</c:v>
                </c:pt>
                <c:pt idx="24">
                  <c:v>Inverter #25</c:v>
                </c:pt>
              </c:strCache>
            </c:strRef>
          </c:cat>
          <c:val>
            <c:numRef>
              <c:f>Sheet1!$U$36:$AS$36</c:f>
              <c:numCache>
                <c:formatCode>0.0%</c:formatCode>
                <c:ptCount val="25"/>
                <c:pt idx="0">
                  <c:v>0.69699354838709693</c:v>
                </c:pt>
                <c:pt idx="1">
                  <c:v>0.70217096774193533</c:v>
                </c:pt>
                <c:pt idx="2">
                  <c:v>0.67772258064516122</c:v>
                </c:pt>
                <c:pt idx="3">
                  <c:v>0.65419032258064502</c:v>
                </c:pt>
                <c:pt idx="4">
                  <c:v>0.66430967741935465</c:v>
                </c:pt>
                <c:pt idx="5">
                  <c:v>0.65369032258064519</c:v>
                </c:pt>
                <c:pt idx="6">
                  <c:v>0.67857741935483884</c:v>
                </c:pt>
                <c:pt idx="7">
                  <c:v>0.66925806451612901</c:v>
                </c:pt>
                <c:pt idx="8">
                  <c:v>0.67515483870967752</c:v>
                </c:pt>
                <c:pt idx="9">
                  <c:v>0.695674193548387</c:v>
                </c:pt>
                <c:pt idx="10">
                  <c:v>0.67849999999999999</c:v>
                </c:pt>
                <c:pt idx="11">
                  <c:v>0.68613225806451605</c:v>
                </c:pt>
                <c:pt idx="12">
                  <c:v>0.68670967741935474</c:v>
                </c:pt>
                <c:pt idx="13">
                  <c:v>0.69359999999999999</c:v>
                </c:pt>
                <c:pt idx="14">
                  <c:v>0.69317741935483856</c:v>
                </c:pt>
                <c:pt idx="15">
                  <c:v>0.67613225806451627</c:v>
                </c:pt>
                <c:pt idx="16">
                  <c:v>0.70379999999999987</c:v>
                </c:pt>
                <c:pt idx="17">
                  <c:v>0.693483870967742</c:v>
                </c:pt>
                <c:pt idx="18">
                  <c:v>0.69689677419354834</c:v>
                </c:pt>
                <c:pt idx="19">
                  <c:v>0.69058387096774188</c:v>
                </c:pt>
                <c:pt idx="20">
                  <c:v>0.67932580645161278</c:v>
                </c:pt>
                <c:pt idx="21">
                  <c:v>0.6717612903225807</c:v>
                </c:pt>
                <c:pt idx="22">
                  <c:v>0.66809032258064538</c:v>
                </c:pt>
                <c:pt idx="23">
                  <c:v>0.66423548387096765</c:v>
                </c:pt>
                <c:pt idx="24">
                  <c:v>0.67128709677419363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6-4C11-B370-AEA7753A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2381408"/>
        <c:axId val="-1302379088"/>
      </c:radarChart>
      <c:catAx>
        <c:axId val="-1302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302379088"/>
        <c:crosses val="autoZero"/>
        <c:auto val="1"/>
        <c:lblAlgn val="ctr"/>
        <c:lblOffset val="100"/>
        <c:noMultiLvlLbl val="0"/>
      </c:catAx>
      <c:valAx>
        <c:axId val="-1302379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3023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Sheet1!$AT$3</c:f>
              <c:strCache>
                <c:ptCount val="1"/>
                <c:pt idx="0">
                  <c:v>All inverters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Sheet1!$AT$4:$AT$34</c:f>
              <c:numCache>
                <c:formatCode>0.0%</c:formatCode>
                <c:ptCount val="31"/>
                <c:pt idx="0">
                  <c:v>0.7673359999999998</c:v>
                </c:pt>
                <c:pt idx="1">
                  <c:v>0.7724399999999999</c:v>
                </c:pt>
                <c:pt idx="2">
                  <c:v>0.45007200000000019</c:v>
                </c:pt>
                <c:pt idx="3">
                  <c:v>4.2227999999999995E-2</c:v>
                </c:pt>
                <c:pt idx="4">
                  <c:v>0.79400800000000005</c:v>
                </c:pt>
                <c:pt idx="5">
                  <c:v>0.78665200000000002</c:v>
                </c:pt>
                <c:pt idx="6">
                  <c:v>0.79552800000000023</c:v>
                </c:pt>
                <c:pt idx="7">
                  <c:v>0.89038799999999985</c:v>
                </c:pt>
                <c:pt idx="8">
                  <c:v>0.8861199999999998</c:v>
                </c:pt>
                <c:pt idx="9">
                  <c:v>0.41223600000000005</c:v>
                </c:pt>
                <c:pt idx="10">
                  <c:v>5.4063999999999994E-2</c:v>
                </c:pt>
                <c:pt idx="11">
                  <c:v>0.81648799999999999</c:v>
                </c:pt>
                <c:pt idx="12">
                  <c:v>0.19345600000000002</c:v>
                </c:pt>
                <c:pt idx="13">
                  <c:v>0.78393600000000008</c:v>
                </c:pt>
                <c:pt idx="14">
                  <c:v>0.77319199999999999</c:v>
                </c:pt>
                <c:pt idx="15">
                  <c:v>0.85057600000000022</c:v>
                </c:pt>
                <c:pt idx="16">
                  <c:v>0.88504400000000005</c:v>
                </c:pt>
                <c:pt idx="17">
                  <c:v>0.88454399999999977</c:v>
                </c:pt>
                <c:pt idx="18">
                  <c:v>0.58270799999999978</c:v>
                </c:pt>
                <c:pt idx="19">
                  <c:v>0.79897600000000024</c:v>
                </c:pt>
                <c:pt idx="20">
                  <c:v>0.78164000000000011</c:v>
                </c:pt>
                <c:pt idx="21">
                  <c:v>0.77753199999999989</c:v>
                </c:pt>
                <c:pt idx="22">
                  <c:v>0.78710400000000003</c:v>
                </c:pt>
                <c:pt idx="23">
                  <c:v>0.76937999999999973</c:v>
                </c:pt>
                <c:pt idx="24">
                  <c:v>4.0696000000000003E-2</c:v>
                </c:pt>
                <c:pt idx="25">
                  <c:v>0.77059200000000028</c:v>
                </c:pt>
                <c:pt idx="26">
                  <c:v>0.8103760000000001</c:v>
                </c:pt>
                <c:pt idx="27">
                  <c:v>0.80864400000000014</c:v>
                </c:pt>
                <c:pt idx="28">
                  <c:v>0.82121599999999983</c:v>
                </c:pt>
                <c:pt idx="29">
                  <c:v>0.79095600000000033</c:v>
                </c:pt>
                <c:pt idx="30">
                  <c:v>0.72847999999999979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C-4F20-B4E5-0DFA7CE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1232305968"/>
        <c:axId val="-1232303648"/>
      </c:barChart>
      <c:catAx>
        <c:axId val="-123230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232303648"/>
        <c:crosses val="autoZero"/>
        <c:auto val="1"/>
        <c:lblAlgn val="ctr"/>
        <c:lblOffset val="100"/>
        <c:noMultiLvlLbl val="0"/>
      </c:catAx>
      <c:valAx>
        <c:axId val="-12323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charset="0"/>
                <a:ea typeface="Cambria" charset="0"/>
                <a:cs typeface="Cambria" charset="0"/>
              </a:defRPr>
            </a:pPr>
            <a:endParaRPr lang="zh-CN"/>
          </a:p>
        </c:txPr>
        <c:crossAx val="-12323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charset="0"/>
              <a:ea typeface="Cambria" charset="0"/>
              <a:cs typeface="Cambria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4-3946-AB5F-702C725832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Sheet2!$C$7:$D$7</c:f>
              <c:numCache>
                <c:formatCode>General</c:formatCode>
                <c:ptCount val="2"/>
              </c:numCache>
            </c:numRef>
          </c:cat>
          <c:val>
            <c:numRef>
              <c:f>Sheet2!$C$55:$D$55</c:f>
              <c:numCache>
                <c:formatCode>#,##0</c:formatCode>
                <c:ptCount val="2"/>
                <c:pt idx="0">
                  <c:v>118878.3925</c:v>
                </c:pt>
                <c:pt idx="1">
                  <c:v>136000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4-3946-AB5F-702C7258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205648"/>
        <c:axId val="1935879920"/>
      </c:barChart>
      <c:catAx>
        <c:axId val="17812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879920"/>
        <c:crosses val="autoZero"/>
        <c:auto val="1"/>
        <c:lblAlgn val="ctr"/>
        <c:lblOffset val="100"/>
        <c:noMultiLvlLbl val="0"/>
      </c:catAx>
      <c:valAx>
        <c:axId val="1935879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2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9E-4B46-92B8-E5F7F3A65F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9E-4B46-92B8-E5F7F3A65F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9E-4B46-92B8-E5F7F3A65F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Sheet2!$G$7:$I$7</c:f>
              <c:numCache>
                <c:formatCode>General</c:formatCode>
                <c:ptCount val="3"/>
              </c:numCache>
            </c:numRef>
          </c:cat>
          <c:val>
            <c:numRef>
              <c:f>Sheet2!$G$55:$I$55</c:f>
              <c:numCache>
                <c:formatCode>0.0%</c:formatCode>
                <c:ptCount val="3"/>
                <c:pt idx="0">
                  <c:v>0.66169834202734346</c:v>
                </c:pt>
                <c:pt idx="1">
                  <c:v>0.76466129063350352</c:v>
                </c:pt>
                <c:pt idx="2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E-4B46-92B8-E5F7F3A6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802324880"/>
        <c:axId val="1932575616"/>
      </c:barChart>
      <c:catAx>
        <c:axId val="18023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zh-CN"/>
          </a:p>
        </c:txPr>
        <c:crossAx val="1932575616"/>
        <c:crosses val="autoZero"/>
        <c:auto val="1"/>
        <c:lblAlgn val="ctr"/>
        <c:lblOffset val="100"/>
        <c:noMultiLvlLbl val="0"/>
      </c:catAx>
      <c:valAx>
        <c:axId val="1932575616"/>
        <c:scaling>
          <c:orientation val="minMax"/>
          <c:max val="0.95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zh-CN"/>
          </a:p>
        </c:txPr>
        <c:crossAx val="18023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B-A945-9D65-2791F80A19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Sheet2!$K$7:$L$7</c:f>
              <c:numCache>
                <c:formatCode>General</c:formatCode>
                <c:ptCount val="2"/>
              </c:numCache>
            </c:numRef>
          </c:cat>
          <c:val>
            <c:numRef>
              <c:f>Sheet2!$K$55:$L$55</c:f>
              <c:numCache>
                <c:formatCode>0.0%</c:formatCode>
                <c:ptCount val="2"/>
                <c:pt idx="0">
                  <c:v>0.97689354838709686</c:v>
                </c:pt>
                <c:pt idx="1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B-A945-9D65-2791F80A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11008"/>
        <c:axId val="1938195680"/>
      </c:barChart>
      <c:catAx>
        <c:axId val="19384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zh-CN"/>
          </a:p>
        </c:txPr>
        <c:crossAx val="1938195680"/>
        <c:crosses val="autoZero"/>
        <c:auto val="1"/>
        <c:lblAlgn val="ctr"/>
        <c:lblOffset val="100"/>
        <c:noMultiLvlLbl val="0"/>
      </c:catAx>
      <c:valAx>
        <c:axId val="1938195680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zh-CN"/>
          </a:p>
        </c:txPr>
        <c:crossAx val="19384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647AC956-74D4-4970-8079-91921437C689}"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rgbClr val="4472C4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latin typeface="Cambria" panose="02040503050406030204" pitchFamily="18" charset="0"/>
                    <a:ea typeface="Cambria" panose="02040503050406030204" pitchFamily="18" charset="0"/>
                    <a:cs typeface="Cambria" panose="02040503050406030204" pitchFamily="18" charset="0"/>
                  </a:defRPr>
                </a:pPr>
                <a:endParaRPr lang="en-GB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GB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40503050406030204" pitchFamily="18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GB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405030504060302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defRPr>
          </a:pPr>
          <a:endParaRPr lang="en-GB" sz="7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mbria" panose="02040503050406030204" pitchFamily="18" charset="0"/>
          </a:endParaRPr>
        </a:p>
      </cx:txPr>
    </cx:legend>
  </cx:chart>
  <cx:spPr>
    <a:solidFill>
      <a:schemeClr val="bg1">
        <a:lumMod val="95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806445</xdr:colOff>
      <xdr:row>3</xdr:row>
      <xdr:rowOff>16933</xdr:rowOff>
    </xdr:from>
    <xdr:to>
      <xdr:col>17</xdr:col>
      <xdr:colOff>784045</xdr:colOff>
      <xdr:row>18</xdr:row>
      <xdr:rowOff>80433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C323AF-4550-4CA9-AF84-6D5C032CD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806450</xdr:colOff>
      <xdr:row>20</xdr:row>
      <xdr:rowOff>30850</xdr:rowOff>
    </xdr:from>
    <xdr:to>
      <xdr:col>17</xdr:col>
      <xdr:colOff>784050</xdr:colOff>
      <xdr:row>35</xdr:row>
      <xdr:rowOff>94350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5DE340-F7E7-4EED-B1D3-3C202D96E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37</xdr:row>
      <xdr:rowOff>20266</xdr:rowOff>
    </xdr:from>
    <xdr:to>
      <xdr:col>17</xdr:col>
      <xdr:colOff>784050</xdr:colOff>
      <xdr:row>50</xdr:row>
      <xdr:rowOff>187906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9E552-94FA-4C9D-A762-C7A5AA05A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806451</xdr:colOff>
      <xdr:row>52</xdr:row>
      <xdr:rowOff>41432</xdr:rowOff>
    </xdr:from>
    <xdr:to>
      <xdr:col>17</xdr:col>
      <xdr:colOff>784051</xdr:colOff>
      <xdr:row>66</xdr:row>
      <xdr:rowOff>60905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FA66A9-0D88-4C2A-97FB-3A3163209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29524</xdr:colOff>
      <xdr:row>67</xdr:row>
      <xdr:rowOff>42716</xdr:rowOff>
    </xdr:from>
    <xdr:to>
      <xdr:col>27</xdr:col>
      <xdr:colOff>11575</xdr:colOff>
      <xdr:row>86</xdr:row>
      <xdr:rowOff>154052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658897-E0EC-4FA2-BD7E-0DBC2628D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34266</xdr:colOff>
      <xdr:row>52</xdr:row>
      <xdr:rowOff>27163</xdr:rowOff>
    </xdr:from>
    <xdr:to>
      <xdr:col>27</xdr:col>
      <xdr:colOff>16317</xdr:colOff>
      <xdr:row>66</xdr:row>
      <xdr:rowOff>46636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47134D-150A-4D09-B4B9-434212023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19050</xdr:colOff>
      <xdr:row>37</xdr:row>
      <xdr:rowOff>127000</xdr:rowOff>
    </xdr:from>
    <xdr:to>
      <xdr:col>27</xdr:col>
      <xdr:colOff>1101</xdr:colOff>
      <xdr:row>50</xdr:row>
      <xdr:rowOff>20320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91283651-A7BA-41D3-8FA9-20DAFDAC7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6600" y="6308725"/>
              <a:ext cx="6459051" cy="2541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20</xdr:col>
      <xdr:colOff>12700</xdr:colOff>
      <xdr:row>16</xdr:row>
      <xdr:rowOff>201168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E492EF-8D79-5B4E-957E-B1B16D144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7</xdr:row>
      <xdr:rowOff>0</xdr:rowOff>
    </xdr:from>
    <xdr:to>
      <xdr:col>24</xdr:col>
      <xdr:colOff>12700</xdr:colOff>
      <xdr:row>16</xdr:row>
      <xdr:rowOff>201168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D6A28A-1B6F-0249-B6E9-64BE4820D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20</xdr:col>
      <xdr:colOff>431800</xdr:colOff>
      <xdr:row>28</xdr:row>
      <xdr:rowOff>61468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E1471D-3B6F-F443-9856-2A66D523E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431800</xdr:colOff>
      <xdr:row>17</xdr:row>
      <xdr:rowOff>0</xdr:rowOff>
    </xdr:from>
    <xdr:to>
      <xdr:col>24</xdr:col>
      <xdr:colOff>15240</xdr:colOff>
      <xdr:row>28</xdr:row>
      <xdr:rowOff>61468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D7772E-FF72-FD43-9F4A-1115D7AF2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AC23-D062-49C5-B761-3351D367A1D6}">
  <dimension ref="A1:AT54"/>
  <sheetViews>
    <sheetView showGridLines="0" zoomScale="85" zoomScaleNormal="85" workbookViewId="0">
      <selection activeCell="H39" sqref="H39"/>
    </sheetView>
  </sheetViews>
  <sheetFormatPr defaultColWidth="10.625" defaultRowHeight="15.75" x14ac:dyDescent="0.25"/>
  <cols>
    <col min="1" max="1" width="7.125" customWidth="1"/>
    <col min="2" max="3" width="9.375" style="8" customWidth="1"/>
    <col min="4" max="6" width="9.375" customWidth="1"/>
    <col min="7" max="7" width="9.375" style="7" customWidth="1"/>
    <col min="8" max="8" width="12.5" bestFit="1" customWidth="1"/>
    <col min="9" max="9" width="10.625" customWidth="1"/>
    <col min="10" max="10" width="10.625" style="3"/>
  </cols>
  <sheetData>
    <row r="1" spans="1:46" x14ac:dyDescent="0.25">
      <c r="A1" s="11" t="s">
        <v>99</v>
      </c>
      <c r="B1" s="9"/>
      <c r="C1" s="9"/>
      <c r="D1" s="1"/>
      <c r="E1" s="1"/>
      <c r="F1" s="2"/>
      <c r="G1" s="6"/>
      <c r="H1" s="2"/>
      <c r="I1" s="25"/>
    </row>
    <row r="2" spans="1:46" ht="23.25" x14ac:dyDescent="0.25">
      <c r="A2" s="2"/>
      <c r="B2" s="10"/>
      <c r="C2" s="10"/>
      <c r="D2" s="2"/>
      <c r="E2" s="2"/>
      <c r="F2" s="99"/>
      <c r="G2" s="99" t="s">
        <v>100</v>
      </c>
      <c r="H2" s="2"/>
      <c r="I2" s="25"/>
      <c r="T2" s="99" t="s">
        <v>101</v>
      </c>
    </row>
    <row r="3" spans="1:46" ht="36" x14ac:dyDescent="0.25">
      <c r="A3" s="72" t="s">
        <v>0</v>
      </c>
      <c r="B3" s="73" t="s">
        <v>59</v>
      </c>
      <c r="C3" s="73" t="s">
        <v>68</v>
      </c>
      <c r="D3" s="72" t="s">
        <v>66</v>
      </c>
      <c r="E3" s="72" t="s">
        <v>69</v>
      </c>
      <c r="F3" s="72" t="s">
        <v>60</v>
      </c>
      <c r="G3" s="74" t="s">
        <v>34</v>
      </c>
      <c r="H3" s="72" t="s">
        <v>33</v>
      </c>
      <c r="I3" s="68" t="s">
        <v>84</v>
      </c>
      <c r="J3" s="68" t="s">
        <v>92</v>
      </c>
      <c r="T3" s="72" t="s">
        <v>0</v>
      </c>
      <c r="U3" s="73" t="s">
        <v>36</v>
      </c>
      <c r="V3" s="73" t="s">
        <v>37</v>
      </c>
      <c r="W3" s="73" t="s">
        <v>38</v>
      </c>
      <c r="X3" s="73" t="s">
        <v>39</v>
      </c>
      <c r="Y3" s="73" t="s">
        <v>40</v>
      </c>
      <c r="Z3" s="73" t="s">
        <v>41</v>
      </c>
      <c r="AA3" s="73" t="s">
        <v>42</v>
      </c>
      <c r="AB3" s="73" t="s">
        <v>43</v>
      </c>
      <c r="AC3" s="73" t="s">
        <v>44</v>
      </c>
      <c r="AD3" s="73" t="s">
        <v>45</v>
      </c>
      <c r="AE3" s="73" t="s">
        <v>46</v>
      </c>
      <c r="AF3" s="73" t="s">
        <v>47</v>
      </c>
      <c r="AG3" s="73" t="s">
        <v>48</v>
      </c>
      <c r="AH3" s="73" t="s">
        <v>49</v>
      </c>
      <c r="AI3" s="73" t="s">
        <v>50</v>
      </c>
      <c r="AJ3" s="73" t="s">
        <v>51</v>
      </c>
      <c r="AK3" s="73" t="s">
        <v>52</v>
      </c>
      <c r="AL3" s="73" t="s">
        <v>53</v>
      </c>
      <c r="AM3" s="73" t="s">
        <v>85</v>
      </c>
      <c r="AN3" s="73" t="s">
        <v>86</v>
      </c>
      <c r="AO3" s="73" t="s">
        <v>87</v>
      </c>
      <c r="AP3" s="73" t="s">
        <v>88</v>
      </c>
      <c r="AQ3" s="73" t="s">
        <v>89</v>
      </c>
      <c r="AR3" s="73" t="s">
        <v>90</v>
      </c>
      <c r="AS3" s="73" t="s">
        <v>91</v>
      </c>
      <c r="AT3" s="73" t="s">
        <v>54</v>
      </c>
    </row>
    <row r="4" spans="1:46" ht="12" customHeight="1" x14ac:dyDescent="0.25">
      <c r="A4" s="78" t="s">
        <v>3</v>
      </c>
      <c r="B4" s="105">
        <v>4226</v>
      </c>
      <c r="C4" s="98">
        <v>7000.165</v>
      </c>
      <c r="D4" s="79">
        <v>0.75937113917175536</v>
      </c>
      <c r="E4" s="104">
        <v>0.75937113917175525</v>
      </c>
      <c r="F4" s="79">
        <v>1</v>
      </c>
      <c r="G4" s="106">
        <v>36.9</v>
      </c>
      <c r="H4" s="78"/>
      <c r="I4" s="96"/>
      <c r="J4" s="4">
        <f t="shared" ref="J4:J33" si="0">B4/C4</f>
        <v>0.60370005564154561</v>
      </c>
      <c r="T4" s="92" t="s">
        <v>3</v>
      </c>
      <c r="U4" s="93">
        <v>0.79549999999999998</v>
      </c>
      <c r="V4" s="93">
        <v>0.78659999999999997</v>
      </c>
      <c r="W4" s="93">
        <v>0.77310000000000001</v>
      </c>
      <c r="X4" s="93">
        <v>0.74609999999999999</v>
      </c>
      <c r="Y4" s="93">
        <v>0.73260000000000003</v>
      </c>
      <c r="Z4" s="93">
        <v>0.7551000000000001</v>
      </c>
      <c r="AA4" s="93">
        <v>0.75959999999999994</v>
      </c>
      <c r="AB4" s="93">
        <v>0.7551000000000001</v>
      </c>
      <c r="AC4" s="93">
        <v>0.7551000000000001</v>
      </c>
      <c r="AD4" s="93">
        <v>0.78659999999999997</v>
      </c>
      <c r="AE4" s="93">
        <v>0.7641</v>
      </c>
      <c r="AF4" s="93">
        <v>0.75959999999999994</v>
      </c>
      <c r="AG4" s="93">
        <v>0.78209999999999991</v>
      </c>
      <c r="AH4" s="93">
        <v>0.78209999999999991</v>
      </c>
      <c r="AI4" s="93">
        <v>0.77310000000000001</v>
      </c>
      <c r="AJ4" s="93">
        <v>0.75959999999999994</v>
      </c>
      <c r="AK4" s="93">
        <v>0.79110000000000003</v>
      </c>
      <c r="AL4" s="93">
        <v>0.77310000000000001</v>
      </c>
      <c r="AM4" s="93">
        <v>0.78659999999999997</v>
      </c>
      <c r="AN4" s="93">
        <v>0.78209999999999991</v>
      </c>
      <c r="AO4" s="93">
        <v>0.7641</v>
      </c>
      <c r="AP4" s="93">
        <v>0.7551000000000001</v>
      </c>
      <c r="AQ4" s="93">
        <v>0.7551000000000001</v>
      </c>
      <c r="AR4" s="93">
        <v>0.7551000000000001</v>
      </c>
      <c r="AS4" s="93">
        <v>0.7551000000000001</v>
      </c>
      <c r="AT4" s="90">
        <f t="shared" ref="AT4:AT34" si="1">AVERAGE(U4:AS4)</f>
        <v>0.7673359999999998</v>
      </c>
    </row>
    <row r="5" spans="1:46" ht="12" customHeight="1" x14ac:dyDescent="0.25">
      <c r="A5" s="78" t="s">
        <v>4</v>
      </c>
      <c r="B5" s="82">
        <v>3128</v>
      </c>
      <c r="C5" s="98">
        <v>5180.51</v>
      </c>
      <c r="D5" s="79">
        <v>0.75949881285212328</v>
      </c>
      <c r="E5" s="104">
        <v>0.75949881285212328</v>
      </c>
      <c r="F5" s="79">
        <v>1</v>
      </c>
      <c r="G5" s="80">
        <v>36.35</v>
      </c>
      <c r="H5" s="78"/>
      <c r="I5" s="96"/>
      <c r="J5" s="4">
        <f t="shared" si="0"/>
        <v>0.60380155621743803</v>
      </c>
      <c r="T5" s="92" t="s">
        <v>4</v>
      </c>
      <c r="U5" s="93">
        <v>0.84489999999999998</v>
      </c>
      <c r="V5" s="93">
        <v>0.82669999999999999</v>
      </c>
      <c r="W5" s="93">
        <v>0.79020000000000001</v>
      </c>
      <c r="X5" s="93">
        <v>0.73549999999999993</v>
      </c>
      <c r="Y5" s="93">
        <v>0.73549999999999993</v>
      </c>
      <c r="Z5" s="93">
        <v>0.74760000000000004</v>
      </c>
      <c r="AA5" s="93">
        <v>0.74760000000000004</v>
      </c>
      <c r="AB5" s="93">
        <v>0.74760000000000004</v>
      </c>
      <c r="AC5" s="93">
        <v>0.74159999999999993</v>
      </c>
      <c r="AD5" s="93">
        <v>0.80230000000000001</v>
      </c>
      <c r="AE5" s="93">
        <v>0.75370000000000004</v>
      </c>
      <c r="AF5" s="93">
        <v>0.78410000000000002</v>
      </c>
      <c r="AG5" s="93">
        <v>0.79630000000000001</v>
      </c>
      <c r="AH5" s="93">
        <v>0.80230000000000001</v>
      </c>
      <c r="AI5" s="93">
        <v>0.79630000000000001</v>
      </c>
      <c r="AJ5" s="93">
        <v>0.74159999999999993</v>
      </c>
      <c r="AK5" s="93">
        <v>0.8145</v>
      </c>
      <c r="AL5" s="93">
        <v>0.78410000000000002</v>
      </c>
      <c r="AM5" s="93">
        <v>0.80230000000000001</v>
      </c>
      <c r="AN5" s="93">
        <v>0.80840000000000001</v>
      </c>
      <c r="AO5" s="93">
        <v>0.74159999999999993</v>
      </c>
      <c r="AP5" s="93">
        <v>0.74159999999999993</v>
      </c>
      <c r="AQ5" s="93">
        <v>0.74159999999999993</v>
      </c>
      <c r="AR5" s="93">
        <v>0.73549999999999993</v>
      </c>
      <c r="AS5" s="93">
        <v>0.74760000000000004</v>
      </c>
      <c r="AT5" s="90">
        <f t="shared" si="1"/>
        <v>0.7724399999999999</v>
      </c>
    </row>
    <row r="6" spans="1:46" ht="12" customHeight="1" x14ac:dyDescent="0.25">
      <c r="A6" s="75" t="s">
        <v>5</v>
      </c>
      <c r="B6" s="81">
        <v>1838</v>
      </c>
      <c r="C6" s="81">
        <v>5391.3225000000002</v>
      </c>
      <c r="D6" s="76">
        <v>0.42882793331962471</v>
      </c>
      <c r="E6" s="103">
        <v>0.78027451830905292</v>
      </c>
      <c r="F6" s="76">
        <v>1</v>
      </c>
      <c r="G6" s="77">
        <v>36.869999999999997</v>
      </c>
      <c r="H6" s="75" t="s">
        <v>97</v>
      </c>
      <c r="I6" s="96"/>
      <c r="J6" s="4">
        <f t="shared" si="0"/>
        <v>0.34091820698910147</v>
      </c>
      <c r="T6" s="92" t="s">
        <v>5</v>
      </c>
      <c r="U6" s="93">
        <v>0.48460000000000003</v>
      </c>
      <c r="V6" s="93">
        <v>0.4788</v>
      </c>
      <c r="W6" s="93">
        <v>0.46130000000000004</v>
      </c>
      <c r="X6" s="93">
        <v>0.44380000000000003</v>
      </c>
      <c r="Y6" s="93">
        <v>0.43790000000000001</v>
      </c>
      <c r="Z6" s="93">
        <v>0.37369999999999998</v>
      </c>
      <c r="AA6" s="93">
        <v>0.43790000000000001</v>
      </c>
      <c r="AB6" s="93">
        <v>0.44380000000000003</v>
      </c>
      <c r="AC6" s="93">
        <v>0.44380000000000003</v>
      </c>
      <c r="AD6" s="93">
        <v>0.46130000000000004</v>
      </c>
      <c r="AE6" s="93">
        <v>0.44380000000000003</v>
      </c>
      <c r="AF6" s="93">
        <v>0.46130000000000004</v>
      </c>
      <c r="AG6" s="93">
        <v>0.46710000000000002</v>
      </c>
      <c r="AH6" s="93">
        <v>0.46710000000000002</v>
      </c>
      <c r="AI6" s="93">
        <v>0.45549999999999996</v>
      </c>
      <c r="AJ6" s="93">
        <v>0.43790000000000001</v>
      </c>
      <c r="AK6" s="93">
        <v>0.46710000000000002</v>
      </c>
      <c r="AL6" s="93">
        <v>0.46130000000000004</v>
      </c>
      <c r="AM6" s="93">
        <v>0.46710000000000002</v>
      </c>
      <c r="AN6" s="93">
        <v>0.46710000000000002</v>
      </c>
      <c r="AO6" s="93">
        <v>0.43790000000000001</v>
      </c>
      <c r="AP6" s="93">
        <v>0.44380000000000003</v>
      </c>
      <c r="AQ6" s="93">
        <v>0.43790000000000001</v>
      </c>
      <c r="AR6" s="93">
        <v>0.43790000000000001</v>
      </c>
      <c r="AS6" s="93">
        <v>0.43209999999999998</v>
      </c>
      <c r="AT6" s="90">
        <f t="shared" si="1"/>
        <v>0.45007200000000019</v>
      </c>
    </row>
    <row r="7" spans="1:46" ht="12" customHeight="1" x14ac:dyDescent="0.25">
      <c r="A7" s="75" t="s">
        <v>6</v>
      </c>
      <c r="B7" s="81">
        <v>25</v>
      </c>
      <c r="C7" s="81">
        <v>4951.1174999999994</v>
      </c>
      <c r="D7" s="76">
        <v>6.3514026642476455E-3</v>
      </c>
      <c r="E7" s="100">
        <v>0.74873507785984428</v>
      </c>
      <c r="F7" s="76">
        <v>0.99209999999999998</v>
      </c>
      <c r="G7" s="77">
        <v>36.979999999999997</v>
      </c>
      <c r="H7" s="75" t="s">
        <v>97</v>
      </c>
      <c r="I7" s="96"/>
      <c r="J7" s="4">
        <f t="shared" si="0"/>
        <v>5.0493651180768791E-3</v>
      </c>
      <c r="T7" s="92" t="s">
        <v>6</v>
      </c>
      <c r="U7" s="93">
        <v>3.8199999999999998E-2</v>
      </c>
      <c r="V7" s="93">
        <v>3.8199999999999998E-2</v>
      </c>
      <c r="W7" s="93">
        <v>3.8199999999999998E-2</v>
      </c>
      <c r="X7" s="93">
        <v>3.1800000000000002E-2</v>
      </c>
      <c r="Y7" s="93">
        <v>3.8199999999999998E-2</v>
      </c>
      <c r="Z7" s="93">
        <v>0</v>
      </c>
      <c r="AA7" s="93">
        <v>4.4500000000000005E-2</v>
      </c>
      <c r="AB7" s="93">
        <v>4.4500000000000005E-2</v>
      </c>
      <c r="AC7" s="93">
        <v>4.4500000000000005E-2</v>
      </c>
      <c r="AD7" s="93">
        <v>5.0900000000000001E-2</v>
      </c>
      <c r="AE7" s="93">
        <v>4.4500000000000005E-2</v>
      </c>
      <c r="AF7" s="93">
        <v>5.7200000000000001E-2</v>
      </c>
      <c r="AG7" s="93">
        <v>4.4500000000000005E-2</v>
      </c>
      <c r="AH7" s="93">
        <v>4.4500000000000005E-2</v>
      </c>
      <c r="AI7" s="93">
        <v>5.0900000000000001E-2</v>
      </c>
      <c r="AJ7" s="93">
        <v>4.4500000000000005E-2</v>
      </c>
      <c r="AK7" s="93">
        <v>4.4500000000000005E-2</v>
      </c>
      <c r="AL7" s="93">
        <v>4.4500000000000005E-2</v>
      </c>
      <c r="AM7" s="93">
        <v>5.0900000000000001E-2</v>
      </c>
      <c r="AN7" s="93">
        <v>4.4500000000000005E-2</v>
      </c>
      <c r="AO7" s="93">
        <v>4.4500000000000005E-2</v>
      </c>
      <c r="AP7" s="93">
        <v>4.4500000000000005E-2</v>
      </c>
      <c r="AQ7" s="93">
        <v>4.4500000000000005E-2</v>
      </c>
      <c r="AR7" s="93">
        <v>4.4500000000000005E-2</v>
      </c>
      <c r="AS7" s="93">
        <v>3.8199999999999998E-2</v>
      </c>
      <c r="AT7" s="90">
        <f t="shared" si="1"/>
        <v>4.2227999999999995E-2</v>
      </c>
    </row>
    <row r="8" spans="1:46" ht="12" customHeight="1" x14ac:dyDescent="0.25">
      <c r="A8" s="78" t="s">
        <v>7</v>
      </c>
      <c r="B8" s="105">
        <v>3104</v>
      </c>
      <c r="C8" s="98">
        <v>5014.8324999999995</v>
      </c>
      <c r="D8" s="79">
        <v>0.77857087265093494</v>
      </c>
      <c r="E8" s="104">
        <v>0.77995611701794032</v>
      </c>
      <c r="F8" s="79">
        <v>0.99840000000000007</v>
      </c>
      <c r="G8" s="106">
        <v>36.880000000000003</v>
      </c>
      <c r="H8" s="78"/>
      <c r="I8" s="96"/>
      <c r="J8" s="4">
        <f t="shared" si="0"/>
        <v>0.61896384375749347</v>
      </c>
      <c r="T8" s="92" t="s">
        <v>7</v>
      </c>
      <c r="U8" s="93">
        <v>0.76639999999999997</v>
      </c>
      <c r="V8" s="93">
        <v>0.77269999999999994</v>
      </c>
      <c r="W8" s="93">
        <v>0.79150000000000009</v>
      </c>
      <c r="X8" s="93">
        <v>0.79150000000000009</v>
      </c>
      <c r="Y8" s="93">
        <v>0.78520000000000001</v>
      </c>
      <c r="Z8" s="93">
        <v>0.80409999999999993</v>
      </c>
      <c r="AA8" s="93">
        <v>0.81030000000000002</v>
      </c>
      <c r="AB8" s="93">
        <v>0.80409999999999993</v>
      </c>
      <c r="AC8" s="93">
        <v>0.80409999999999993</v>
      </c>
      <c r="AD8" s="93">
        <v>0.79780000000000006</v>
      </c>
      <c r="AE8" s="93">
        <v>0.81030000000000002</v>
      </c>
      <c r="AF8" s="93">
        <v>0.76639999999999997</v>
      </c>
      <c r="AG8" s="93">
        <v>0.77890000000000004</v>
      </c>
      <c r="AH8" s="93">
        <v>0.78520000000000001</v>
      </c>
      <c r="AI8" s="93">
        <v>0.77890000000000004</v>
      </c>
      <c r="AJ8" s="93">
        <v>0.81030000000000002</v>
      </c>
      <c r="AK8" s="93">
        <v>0.78520000000000001</v>
      </c>
      <c r="AL8" s="93">
        <v>0.79150000000000009</v>
      </c>
      <c r="AM8" s="93">
        <v>0.79150000000000009</v>
      </c>
      <c r="AN8" s="93">
        <v>0.78520000000000001</v>
      </c>
      <c r="AO8" s="93">
        <v>0.81030000000000002</v>
      </c>
      <c r="AP8" s="93">
        <v>0.81030000000000002</v>
      </c>
      <c r="AQ8" s="93">
        <v>0.80409999999999993</v>
      </c>
      <c r="AR8" s="93">
        <v>0.80409999999999993</v>
      </c>
      <c r="AS8" s="93">
        <v>0.81030000000000002</v>
      </c>
      <c r="AT8" s="90">
        <f t="shared" si="1"/>
        <v>0.79400800000000005</v>
      </c>
    </row>
    <row r="9" spans="1:46" ht="12" customHeight="1" x14ac:dyDescent="0.25">
      <c r="A9" s="78" t="s">
        <v>8</v>
      </c>
      <c r="B9" s="82">
        <v>2790</v>
      </c>
      <c r="C9" s="98">
        <v>4546.55</v>
      </c>
      <c r="D9" s="79">
        <v>0.7718894463415451</v>
      </c>
      <c r="E9" s="104">
        <v>0.77188944634154488</v>
      </c>
      <c r="F9" s="79">
        <v>1</v>
      </c>
      <c r="G9" s="80">
        <v>36.4</v>
      </c>
      <c r="H9" s="78"/>
      <c r="I9" s="96"/>
      <c r="J9" s="4">
        <f t="shared" si="0"/>
        <v>0.61365210984152818</v>
      </c>
      <c r="T9" s="92" t="s">
        <v>8</v>
      </c>
      <c r="U9" s="93">
        <v>0.8801000000000001</v>
      </c>
      <c r="V9" s="93">
        <v>0.85230000000000006</v>
      </c>
      <c r="W9" s="93">
        <v>0.79689999999999994</v>
      </c>
      <c r="X9" s="93">
        <v>0.74150000000000005</v>
      </c>
      <c r="Y9" s="93">
        <v>0.73450000000000004</v>
      </c>
      <c r="Z9" s="93">
        <v>0.75529999999999997</v>
      </c>
      <c r="AA9" s="93">
        <v>0.75529999999999997</v>
      </c>
      <c r="AB9" s="93">
        <v>0.74840000000000007</v>
      </c>
      <c r="AC9" s="93">
        <v>0.74840000000000007</v>
      </c>
      <c r="AD9" s="93">
        <v>0.81769999999999998</v>
      </c>
      <c r="AE9" s="93">
        <v>0.75529999999999997</v>
      </c>
      <c r="AF9" s="93">
        <v>0.80379999999999996</v>
      </c>
      <c r="AG9" s="93">
        <v>0.83160000000000001</v>
      </c>
      <c r="AH9" s="93">
        <v>0.82459999999999989</v>
      </c>
      <c r="AI9" s="93">
        <v>0.81769999999999998</v>
      </c>
      <c r="AJ9" s="93">
        <v>0.75529999999999997</v>
      </c>
      <c r="AK9" s="93">
        <v>0.83160000000000001</v>
      </c>
      <c r="AL9" s="93">
        <v>0.81079999999999997</v>
      </c>
      <c r="AM9" s="93">
        <v>0.83160000000000001</v>
      </c>
      <c r="AN9" s="93">
        <v>0.83160000000000001</v>
      </c>
      <c r="AO9" s="93">
        <v>0.75529999999999997</v>
      </c>
      <c r="AP9" s="93">
        <v>0.74840000000000007</v>
      </c>
      <c r="AQ9" s="93">
        <v>0.74840000000000007</v>
      </c>
      <c r="AR9" s="93">
        <v>0.74150000000000005</v>
      </c>
      <c r="AS9" s="93">
        <v>0.74840000000000007</v>
      </c>
      <c r="AT9" s="90">
        <f t="shared" si="1"/>
        <v>0.78665200000000002</v>
      </c>
    </row>
    <row r="10" spans="1:46" ht="12" customHeight="1" x14ac:dyDescent="0.25">
      <c r="A10" s="78" t="s">
        <v>9</v>
      </c>
      <c r="B10" s="105">
        <v>2719</v>
      </c>
      <c r="C10" s="98">
        <v>4385.8024999999998</v>
      </c>
      <c r="D10" s="79">
        <v>0.77981755588937762</v>
      </c>
      <c r="E10" s="104">
        <v>0.77981755588937762</v>
      </c>
      <c r="F10" s="79">
        <v>1</v>
      </c>
      <c r="G10" s="106">
        <v>36.15</v>
      </c>
      <c r="H10" s="78"/>
      <c r="I10" s="96"/>
      <c r="J10" s="4">
        <f t="shared" si="0"/>
        <v>0.61995495693205527</v>
      </c>
      <c r="T10" s="92" t="s">
        <v>9</v>
      </c>
      <c r="U10" s="93">
        <v>0.8538</v>
      </c>
      <c r="V10" s="93">
        <v>0.84660000000000002</v>
      </c>
      <c r="W10" s="93">
        <v>0.80359999999999998</v>
      </c>
      <c r="X10" s="93">
        <v>0.75329999999999997</v>
      </c>
      <c r="Y10" s="93">
        <v>0.75329999999999997</v>
      </c>
      <c r="Z10" s="93">
        <v>0.77489999999999992</v>
      </c>
      <c r="AA10" s="93">
        <v>0.77489999999999992</v>
      </c>
      <c r="AB10" s="93">
        <v>0.76769999999999994</v>
      </c>
      <c r="AC10" s="93">
        <v>0.76769999999999994</v>
      </c>
      <c r="AD10" s="93">
        <v>0.83230000000000004</v>
      </c>
      <c r="AE10" s="93">
        <v>0.78200000000000003</v>
      </c>
      <c r="AF10" s="93">
        <v>0.81069999999999998</v>
      </c>
      <c r="AG10" s="93">
        <v>0.81069999999999998</v>
      </c>
      <c r="AH10" s="93">
        <v>0.82510000000000006</v>
      </c>
      <c r="AI10" s="93">
        <v>0.81790000000000007</v>
      </c>
      <c r="AJ10" s="93">
        <v>0.76049999999999995</v>
      </c>
      <c r="AK10" s="93">
        <v>0.83939999999999992</v>
      </c>
      <c r="AL10" s="93">
        <v>0.81069999999999998</v>
      </c>
      <c r="AM10" s="93">
        <v>0.82510000000000006</v>
      </c>
      <c r="AN10" s="93">
        <v>0.82510000000000006</v>
      </c>
      <c r="AO10" s="93">
        <v>0.77489999999999992</v>
      </c>
      <c r="AP10" s="93">
        <v>0.77489999999999992</v>
      </c>
      <c r="AQ10" s="93">
        <v>0.76769999999999994</v>
      </c>
      <c r="AR10" s="93">
        <v>0.76769999999999994</v>
      </c>
      <c r="AS10" s="93">
        <v>0.76769999999999994</v>
      </c>
      <c r="AT10" s="90">
        <f t="shared" si="1"/>
        <v>0.79552800000000023</v>
      </c>
    </row>
    <row r="11" spans="1:46" ht="12" customHeight="1" x14ac:dyDescent="0.25">
      <c r="A11" s="78" t="s">
        <v>10</v>
      </c>
      <c r="B11" s="82">
        <v>899</v>
      </c>
      <c r="C11" s="98">
        <v>1368.2175000000002</v>
      </c>
      <c r="D11" s="79">
        <v>0.82648965538219832</v>
      </c>
      <c r="E11" s="104">
        <v>0.82648965538219821</v>
      </c>
      <c r="F11" s="79">
        <v>0.9998999999999999</v>
      </c>
      <c r="G11" s="80">
        <v>34.700000000000003</v>
      </c>
      <c r="H11" s="78"/>
      <c r="I11" s="96"/>
      <c r="J11" s="4">
        <f t="shared" si="0"/>
        <v>0.65705927602884762</v>
      </c>
      <c r="T11" s="92" t="s">
        <v>10</v>
      </c>
      <c r="U11" s="93">
        <v>0.85620000000000007</v>
      </c>
      <c r="V11" s="93">
        <v>0.87930000000000008</v>
      </c>
      <c r="W11" s="93">
        <v>0.87930000000000008</v>
      </c>
      <c r="X11" s="93">
        <v>0.90239999999999998</v>
      </c>
      <c r="Y11" s="93">
        <v>0.90239999999999998</v>
      </c>
      <c r="Z11" s="93">
        <v>0.57850000000000001</v>
      </c>
      <c r="AA11" s="93">
        <v>0.90239999999999998</v>
      </c>
      <c r="AB11" s="93">
        <v>0.90239999999999998</v>
      </c>
      <c r="AC11" s="93">
        <v>0.90239999999999998</v>
      </c>
      <c r="AD11" s="93">
        <v>0.90239999999999998</v>
      </c>
      <c r="AE11" s="93">
        <v>0.90239999999999998</v>
      </c>
      <c r="AF11" s="93">
        <v>0.92559999999999998</v>
      </c>
      <c r="AG11" s="93">
        <v>0.90239999999999998</v>
      </c>
      <c r="AH11" s="93">
        <v>0.90239999999999998</v>
      </c>
      <c r="AI11" s="93">
        <v>0.90239999999999998</v>
      </c>
      <c r="AJ11" s="93">
        <v>0.92559999999999998</v>
      </c>
      <c r="AK11" s="93">
        <v>0.90239999999999998</v>
      </c>
      <c r="AL11" s="93">
        <v>0.90239999999999998</v>
      </c>
      <c r="AM11" s="93">
        <v>0.90239999999999998</v>
      </c>
      <c r="AN11" s="93">
        <v>0.90239999999999998</v>
      </c>
      <c r="AO11" s="93">
        <v>0.92559999999999998</v>
      </c>
      <c r="AP11" s="93">
        <v>0.92559999999999998</v>
      </c>
      <c r="AQ11" s="93">
        <v>0.90239999999999998</v>
      </c>
      <c r="AR11" s="93">
        <v>0.90239999999999998</v>
      </c>
      <c r="AS11" s="93">
        <v>0.92559999999999998</v>
      </c>
      <c r="AT11" s="90">
        <f t="shared" si="1"/>
        <v>0.89038799999999985</v>
      </c>
    </row>
    <row r="12" spans="1:46" ht="12" customHeight="1" x14ac:dyDescent="0.25">
      <c r="A12" s="78" t="s">
        <v>11</v>
      </c>
      <c r="B12" s="105">
        <v>1171</v>
      </c>
      <c r="C12" s="98">
        <v>1761.05</v>
      </c>
      <c r="D12" s="79">
        <v>0.83640781059184421</v>
      </c>
      <c r="E12" s="104">
        <v>0.8364078105918441</v>
      </c>
      <c r="F12" s="79">
        <v>1</v>
      </c>
      <c r="G12" s="106">
        <v>35.090000000000003</v>
      </c>
      <c r="H12" s="78"/>
      <c r="I12" s="96"/>
      <c r="J12" s="4">
        <f t="shared" si="0"/>
        <v>0.66494420942051624</v>
      </c>
      <c r="T12" s="92" t="s">
        <v>11</v>
      </c>
      <c r="U12" s="93">
        <v>0.82779999999999998</v>
      </c>
      <c r="V12" s="93">
        <v>0.8458</v>
      </c>
      <c r="W12" s="93">
        <v>0.88180000000000003</v>
      </c>
      <c r="X12" s="93">
        <v>0.88180000000000003</v>
      </c>
      <c r="Y12" s="93">
        <v>0.89980000000000004</v>
      </c>
      <c r="Z12" s="93">
        <v>0.91780000000000006</v>
      </c>
      <c r="AA12" s="93">
        <v>0.89980000000000004</v>
      </c>
      <c r="AB12" s="93">
        <v>0.89980000000000004</v>
      </c>
      <c r="AC12" s="93">
        <v>0.88180000000000003</v>
      </c>
      <c r="AD12" s="93">
        <v>0.89980000000000004</v>
      </c>
      <c r="AE12" s="93">
        <v>0.88180000000000003</v>
      </c>
      <c r="AF12" s="93">
        <v>0.88180000000000003</v>
      </c>
      <c r="AG12" s="93">
        <v>0.88180000000000003</v>
      </c>
      <c r="AH12" s="93">
        <v>0.88180000000000003</v>
      </c>
      <c r="AI12" s="93">
        <v>0.8637999999999999</v>
      </c>
      <c r="AJ12" s="93">
        <v>0.89980000000000004</v>
      </c>
      <c r="AK12" s="93">
        <v>0.88180000000000003</v>
      </c>
      <c r="AL12" s="93">
        <v>0.88180000000000003</v>
      </c>
      <c r="AM12" s="93">
        <v>0.88180000000000003</v>
      </c>
      <c r="AN12" s="93">
        <v>0.88180000000000003</v>
      </c>
      <c r="AO12" s="93">
        <v>0.89980000000000004</v>
      </c>
      <c r="AP12" s="93">
        <v>0.89980000000000004</v>
      </c>
      <c r="AQ12" s="93">
        <v>0.89980000000000004</v>
      </c>
      <c r="AR12" s="93">
        <v>0.89980000000000004</v>
      </c>
      <c r="AS12" s="93">
        <v>0.89980000000000004</v>
      </c>
      <c r="AT12" s="90">
        <f t="shared" si="1"/>
        <v>0.8861199999999998</v>
      </c>
    </row>
    <row r="13" spans="1:46" ht="12" customHeight="1" x14ac:dyDescent="0.25">
      <c r="A13" s="75" t="s">
        <v>12</v>
      </c>
      <c r="B13" s="81">
        <v>449</v>
      </c>
      <c r="C13" s="81">
        <v>1611.2049999999999</v>
      </c>
      <c r="D13" s="76">
        <v>0.35053259778478618</v>
      </c>
      <c r="E13" s="103">
        <v>0.60769032101241216</v>
      </c>
      <c r="F13" s="76">
        <v>0.85120000000000007</v>
      </c>
      <c r="G13" s="77">
        <v>34.770000000000003</v>
      </c>
      <c r="H13" s="75" t="s">
        <v>97</v>
      </c>
      <c r="I13" s="96"/>
      <c r="J13" s="4">
        <f t="shared" si="0"/>
        <v>0.27867341523890504</v>
      </c>
      <c r="T13" s="92" t="s">
        <v>12</v>
      </c>
      <c r="U13" s="93">
        <v>0.49170000000000003</v>
      </c>
      <c r="V13" s="93">
        <v>0.49170000000000003</v>
      </c>
      <c r="W13" s="93">
        <v>0.49170000000000003</v>
      </c>
      <c r="X13" s="93">
        <v>0.49170000000000003</v>
      </c>
      <c r="Y13" s="93">
        <v>0.49170000000000003</v>
      </c>
      <c r="Z13" s="93">
        <v>0.47200000000000003</v>
      </c>
      <c r="AA13" s="93">
        <v>0.49170000000000003</v>
      </c>
      <c r="AB13" s="93">
        <v>0.31469999999999998</v>
      </c>
      <c r="AC13" s="93">
        <v>0.51129999999999998</v>
      </c>
      <c r="AD13" s="93">
        <v>0.25569999999999998</v>
      </c>
      <c r="AE13" s="93">
        <v>0.49170000000000003</v>
      </c>
      <c r="AF13" s="93">
        <v>0.29499999999999998</v>
      </c>
      <c r="AG13" s="93">
        <v>0.31469999999999998</v>
      </c>
      <c r="AH13" s="93">
        <v>0.49170000000000003</v>
      </c>
      <c r="AI13" s="93">
        <v>0.49170000000000003</v>
      </c>
      <c r="AJ13" s="93">
        <v>0.49170000000000003</v>
      </c>
      <c r="AK13" s="93">
        <v>0.49170000000000003</v>
      </c>
      <c r="AL13" s="93">
        <v>0.49170000000000003</v>
      </c>
      <c r="AM13" s="93">
        <v>0.33429999999999999</v>
      </c>
      <c r="AN13" s="93">
        <v>0.23600000000000002</v>
      </c>
      <c r="AO13" s="93">
        <v>0.49170000000000003</v>
      </c>
      <c r="AP13" s="93">
        <v>0.29499999999999998</v>
      </c>
      <c r="AQ13" s="93">
        <v>0.31469999999999998</v>
      </c>
      <c r="AR13" s="93">
        <v>0.25569999999999998</v>
      </c>
      <c r="AS13" s="93">
        <v>0.31469999999999998</v>
      </c>
      <c r="AT13" s="90">
        <f t="shared" si="1"/>
        <v>0.41223600000000005</v>
      </c>
    </row>
    <row r="14" spans="1:46" ht="12" customHeight="1" x14ac:dyDescent="0.25">
      <c r="A14" s="75" t="s">
        <v>13</v>
      </c>
      <c r="B14" s="81">
        <v>36</v>
      </c>
      <c r="C14" s="81">
        <v>3303.1525000000001</v>
      </c>
      <c r="D14" s="76">
        <v>1.3709030651150539E-2</v>
      </c>
      <c r="E14" s="100">
        <v>0.74873507785984428</v>
      </c>
      <c r="F14" s="76">
        <v>1</v>
      </c>
      <c r="G14" s="77">
        <v>35.78</v>
      </c>
      <c r="H14" s="75" t="s">
        <v>97</v>
      </c>
      <c r="I14" s="96"/>
      <c r="J14" s="4">
        <f t="shared" si="0"/>
        <v>1.0898679367664678E-2</v>
      </c>
      <c r="T14" s="92" t="s">
        <v>13</v>
      </c>
      <c r="U14" s="93">
        <v>5.7099999999999998E-2</v>
      </c>
      <c r="V14" s="93">
        <v>5.7099999999999998E-2</v>
      </c>
      <c r="W14" s="93">
        <v>4.7599999999999996E-2</v>
      </c>
      <c r="X14" s="93">
        <v>4.7599999999999996E-2</v>
      </c>
      <c r="Y14" s="93">
        <v>5.7099999999999998E-2</v>
      </c>
      <c r="Z14" s="93">
        <v>9.4999999999999998E-3</v>
      </c>
      <c r="AA14" s="93">
        <v>5.7099999999999998E-2</v>
      </c>
      <c r="AB14" s="93">
        <v>5.7099999999999998E-2</v>
      </c>
      <c r="AC14" s="93">
        <v>4.7599999999999996E-2</v>
      </c>
      <c r="AD14" s="93">
        <v>5.7099999999999998E-2</v>
      </c>
      <c r="AE14" s="93">
        <v>5.7099999999999998E-2</v>
      </c>
      <c r="AF14" s="93">
        <v>7.6200000000000004E-2</v>
      </c>
      <c r="AG14" s="93">
        <v>5.7099999999999998E-2</v>
      </c>
      <c r="AH14" s="93">
        <v>4.7599999999999996E-2</v>
      </c>
      <c r="AI14" s="93">
        <v>5.7099999999999998E-2</v>
      </c>
      <c r="AJ14" s="93">
        <v>5.7099999999999998E-2</v>
      </c>
      <c r="AK14" s="93">
        <v>4.7599999999999996E-2</v>
      </c>
      <c r="AL14" s="93">
        <v>5.7099999999999998E-2</v>
      </c>
      <c r="AM14" s="93">
        <v>5.7099999999999998E-2</v>
      </c>
      <c r="AN14" s="93">
        <v>5.7099999999999998E-2</v>
      </c>
      <c r="AO14" s="93">
        <v>5.7099999999999998E-2</v>
      </c>
      <c r="AP14" s="93">
        <v>5.7099999999999998E-2</v>
      </c>
      <c r="AQ14" s="93">
        <v>5.7099999999999998E-2</v>
      </c>
      <c r="AR14" s="93">
        <v>4.7599999999999996E-2</v>
      </c>
      <c r="AS14" s="93">
        <v>6.6699999999999995E-2</v>
      </c>
      <c r="AT14" s="90">
        <f t="shared" si="1"/>
        <v>5.4063999999999994E-2</v>
      </c>
    </row>
    <row r="15" spans="1:46" ht="12" customHeight="1" x14ac:dyDescent="0.25">
      <c r="A15" s="78" t="s">
        <v>14</v>
      </c>
      <c r="B15" s="82">
        <v>2471.9899999999998</v>
      </c>
      <c r="C15" s="98">
        <v>3687.4650000000001</v>
      </c>
      <c r="D15" s="79">
        <v>0.84324092124204508</v>
      </c>
      <c r="E15" s="102">
        <v>0.84324092124204508</v>
      </c>
      <c r="F15" s="79">
        <v>0.99650000000000005</v>
      </c>
      <c r="G15" s="80">
        <v>37.26</v>
      </c>
      <c r="H15" s="78"/>
      <c r="I15" s="96"/>
      <c r="J15" s="4">
        <f t="shared" si="0"/>
        <v>0.67037653238742601</v>
      </c>
      <c r="T15" s="92" t="s">
        <v>14</v>
      </c>
      <c r="U15" s="93">
        <v>0.82040000000000002</v>
      </c>
      <c r="V15" s="93">
        <v>0.8284999999999999</v>
      </c>
      <c r="W15" s="93">
        <v>0.76349999999999996</v>
      </c>
      <c r="X15" s="93">
        <v>0.74730000000000008</v>
      </c>
      <c r="Y15" s="93">
        <v>0.79599999999999993</v>
      </c>
      <c r="Z15" s="93">
        <v>0.82040000000000002</v>
      </c>
      <c r="AA15" s="93">
        <v>0.82040000000000002</v>
      </c>
      <c r="AB15" s="93">
        <v>0.82040000000000002</v>
      </c>
      <c r="AC15" s="93">
        <v>0.82040000000000002</v>
      </c>
      <c r="AD15" s="93">
        <v>0.83660000000000001</v>
      </c>
      <c r="AE15" s="93">
        <v>0.8284999999999999</v>
      </c>
      <c r="AF15" s="93">
        <v>0.80409999999999993</v>
      </c>
      <c r="AG15" s="93">
        <v>0.82040000000000002</v>
      </c>
      <c r="AH15" s="93">
        <v>0.8284999999999999</v>
      </c>
      <c r="AI15" s="93">
        <v>0.82040000000000002</v>
      </c>
      <c r="AJ15" s="93">
        <v>0.81230000000000002</v>
      </c>
      <c r="AK15" s="93">
        <v>0.83660000000000001</v>
      </c>
      <c r="AL15" s="93">
        <v>0.8284999999999999</v>
      </c>
      <c r="AM15" s="93">
        <v>0.83660000000000001</v>
      </c>
      <c r="AN15" s="93">
        <v>0.8284999999999999</v>
      </c>
      <c r="AO15" s="93">
        <v>0.82040000000000002</v>
      </c>
      <c r="AP15" s="93">
        <v>0.8284999999999999</v>
      </c>
      <c r="AQ15" s="93">
        <v>0.81230000000000002</v>
      </c>
      <c r="AR15" s="93">
        <v>0.81230000000000002</v>
      </c>
      <c r="AS15" s="93">
        <v>0.82040000000000002</v>
      </c>
      <c r="AT15" s="90">
        <f t="shared" si="1"/>
        <v>0.81648799999999999</v>
      </c>
    </row>
    <row r="16" spans="1:46" ht="12" customHeight="1" x14ac:dyDescent="0.25">
      <c r="A16" s="78" t="s">
        <v>15</v>
      </c>
      <c r="B16" s="105">
        <v>97</v>
      </c>
      <c r="C16" s="98">
        <v>1412.425</v>
      </c>
      <c r="D16" s="79">
        <v>8.6385173454415071E-2</v>
      </c>
      <c r="E16" s="104">
        <v>0.78059414735430899</v>
      </c>
      <c r="F16" s="79">
        <v>0.9595999999999999</v>
      </c>
      <c r="G16" s="106">
        <v>34.64</v>
      </c>
      <c r="H16" s="78" t="s">
        <v>97</v>
      </c>
      <c r="I16" s="96"/>
      <c r="J16" s="4">
        <f t="shared" si="0"/>
        <v>6.8676212896259983E-2</v>
      </c>
      <c r="T16" s="92" t="s">
        <v>15</v>
      </c>
      <c r="U16" s="93">
        <v>0</v>
      </c>
      <c r="V16" s="93">
        <v>0.18079999999999999</v>
      </c>
      <c r="W16" s="93">
        <v>0.18079999999999999</v>
      </c>
      <c r="X16" s="93">
        <v>0.18079999999999999</v>
      </c>
      <c r="Y16" s="93">
        <v>0.2034</v>
      </c>
      <c r="Z16" s="93">
        <v>6.7799999999999999E-2</v>
      </c>
      <c r="AA16" s="93">
        <v>0.2034</v>
      </c>
      <c r="AB16" s="93">
        <v>0.2034</v>
      </c>
      <c r="AC16" s="93">
        <v>0.2034</v>
      </c>
      <c r="AD16" s="93">
        <v>0.2034</v>
      </c>
      <c r="AE16" s="93">
        <v>0.2034</v>
      </c>
      <c r="AF16" s="93">
        <v>0.24859999999999999</v>
      </c>
      <c r="AG16" s="93">
        <v>0.2034</v>
      </c>
      <c r="AH16" s="93">
        <v>0.2034</v>
      </c>
      <c r="AI16" s="93">
        <v>0.22600000000000001</v>
      </c>
      <c r="AJ16" s="93">
        <v>0.22600000000000001</v>
      </c>
      <c r="AK16" s="93">
        <v>0.2034</v>
      </c>
      <c r="AL16" s="93">
        <v>0.22600000000000001</v>
      </c>
      <c r="AM16" s="93">
        <v>0.2034</v>
      </c>
      <c r="AN16" s="93">
        <v>0.2034</v>
      </c>
      <c r="AO16" s="93">
        <v>0.22600000000000001</v>
      </c>
      <c r="AP16" s="93">
        <v>0.2034</v>
      </c>
      <c r="AQ16" s="93">
        <v>0.22600000000000001</v>
      </c>
      <c r="AR16" s="93">
        <v>0.2034</v>
      </c>
      <c r="AS16" s="93">
        <v>0.2034</v>
      </c>
      <c r="AT16" s="90">
        <f t="shared" si="1"/>
        <v>0.19345600000000002</v>
      </c>
    </row>
    <row r="17" spans="1:46" ht="12" customHeight="1" x14ac:dyDescent="0.25">
      <c r="A17" s="78" t="s">
        <v>16</v>
      </c>
      <c r="B17" s="82">
        <v>2861</v>
      </c>
      <c r="C17" s="98">
        <v>4680.4224999999997</v>
      </c>
      <c r="D17" s="79">
        <v>0.7688925814634856</v>
      </c>
      <c r="E17" s="102">
        <v>0.7688925814634856</v>
      </c>
      <c r="F17" s="79">
        <v>0.99230000000000007</v>
      </c>
      <c r="G17" s="80">
        <v>34.270000000000003</v>
      </c>
      <c r="H17" s="78"/>
      <c r="I17" s="96"/>
      <c r="J17" s="4">
        <f t="shared" si="0"/>
        <v>0.61126960226347093</v>
      </c>
      <c r="T17" s="92" t="s">
        <v>16</v>
      </c>
      <c r="U17" s="93">
        <v>0.71889999999999998</v>
      </c>
      <c r="V17" s="93">
        <v>0.78610000000000002</v>
      </c>
      <c r="W17" s="93">
        <v>0.78610000000000002</v>
      </c>
      <c r="X17" s="93">
        <v>0.77939999999999998</v>
      </c>
      <c r="Y17" s="93">
        <v>0.77260000000000006</v>
      </c>
      <c r="Z17" s="93">
        <v>0.79280000000000006</v>
      </c>
      <c r="AA17" s="93">
        <v>0.79280000000000006</v>
      </c>
      <c r="AB17" s="93">
        <v>0.78610000000000002</v>
      </c>
      <c r="AC17" s="93">
        <v>0.78610000000000002</v>
      </c>
      <c r="AD17" s="93">
        <v>0.80620000000000003</v>
      </c>
      <c r="AE17" s="93">
        <v>0.79280000000000006</v>
      </c>
      <c r="AF17" s="93">
        <v>0.77260000000000006</v>
      </c>
      <c r="AG17" s="93">
        <v>0.77939999999999998</v>
      </c>
      <c r="AH17" s="93">
        <v>0.78610000000000002</v>
      </c>
      <c r="AI17" s="93">
        <v>0.77260000000000006</v>
      </c>
      <c r="AJ17" s="93">
        <v>0.78610000000000002</v>
      </c>
      <c r="AK17" s="93">
        <v>0.79949999999999999</v>
      </c>
      <c r="AL17" s="93">
        <v>0.77939999999999998</v>
      </c>
      <c r="AM17" s="93">
        <v>0.78610000000000002</v>
      </c>
      <c r="AN17" s="93">
        <v>0.78610000000000002</v>
      </c>
      <c r="AO17" s="93">
        <v>0.79280000000000006</v>
      </c>
      <c r="AP17" s="93">
        <v>0.79280000000000006</v>
      </c>
      <c r="AQ17" s="93">
        <v>0.78610000000000002</v>
      </c>
      <c r="AR17" s="93">
        <v>0.78610000000000002</v>
      </c>
      <c r="AS17" s="93">
        <v>0.79280000000000006</v>
      </c>
      <c r="AT17" s="90">
        <f t="shared" si="1"/>
        <v>0.78393600000000008</v>
      </c>
    </row>
    <row r="18" spans="1:46" ht="12" customHeight="1" x14ac:dyDescent="0.25">
      <c r="A18" s="78" t="s">
        <v>17</v>
      </c>
      <c r="B18" s="105">
        <v>3697.9999999999995</v>
      </c>
      <c r="C18" s="107">
        <v>4506.0950000000003</v>
      </c>
      <c r="D18" s="101">
        <v>0.77320534476225644</v>
      </c>
      <c r="E18" s="104">
        <v>0.77320534476225644</v>
      </c>
      <c r="F18" s="79">
        <v>0.99629999999999996</v>
      </c>
      <c r="G18" s="106">
        <v>36.299999999999997</v>
      </c>
      <c r="H18" s="78"/>
      <c r="I18" s="96"/>
      <c r="J18" s="4">
        <f t="shared" si="0"/>
        <v>0.82066623096051006</v>
      </c>
      <c r="T18" s="92" t="s">
        <v>17</v>
      </c>
      <c r="U18" s="93">
        <v>0.81180000000000008</v>
      </c>
      <c r="V18" s="93">
        <v>0.80650000000000011</v>
      </c>
      <c r="W18" s="93">
        <v>0.55179999999999996</v>
      </c>
      <c r="X18" s="93">
        <v>0.52529999999999999</v>
      </c>
      <c r="Y18" s="93">
        <v>0.76939999999999997</v>
      </c>
      <c r="Z18" s="93">
        <v>0.7853</v>
      </c>
      <c r="AA18" s="93">
        <v>0.79059999999999997</v>
      </c>
      <c r="AB18" s="93">
        <v>0.7853</v>
      </c>
      <c r="AC18" s="93">
        <v>0.7853</v>
      </c>
      <c r="AD18" s="93">
        <v>0.80650000000000011</v>
      </c>
      <c r="AE18" s="93">
        <v>0.79590000000000005</v>
      </c>
      <c r="AF18" s="93">
        <v>0.78</v>
      </c>
      <c r="AG18" s="93">
        <v>0.79590000000000005</v>
      </c>
      <c r="AH18" s="93">
        <v>0.80650000000000011</v>
      </c>
      <c r="AI18" s="93">
        <v>0.79590000000000005</v>
      </c>
      <c r="AJ18" s="93">
        <v>0.79059999999999997</v>
      </c>
      <c r="AK18" s="93">
        <v>0.81180000000000008</v>
      </c>
      <c r="AL18" s="93">
        <v>0.80120000000000002</v>
      </c>
      <c r="AM18" s="93">
        <v>0.80650000000000011</v>
      </c>
      <c r="AN18" s="93">
        <v>0.80120000000000002</v>
      </c>
      <c r="AO18" s="93">
        <v>0.79059999999999997</v>
      </c>
      <c r="AP18" s="93">
        <v>0.7853</v>
      </c>
      <c r="AQ18" s="93">
        <v>0.7853</v>
      </c>
      <c r="AR18" s="93">
        <v>0.78</v>
      </c>
      <c r="AS18" s="93">
        <v>0.7853</v>
      </c>
      <c r="AT18" s="90">
        <f t="shared" si="1"/>
        <v>0.77319199999999999</v>
      </c>
    </row>
    <row r="19" spans="1:46" ht="12" customHeight="1" x14ac:dyDescent="0.25">
      <c r="A19" s="78" t="s">
        <v>18</v>
      </c>
      <c r="B19" s="82">
        <v>1174</v>
      </c>
      <c r="C19" s="98">
        <v>1823.0725</v>
      </c>
      <c r="D19" s="79">
        <v>0.81002239886149796</v>
      </c>
      <c r="E19" s="104">
        <v>0.81002239886149796</v>
      </c>
      <c r="F19" s="79">
        <v>0.99970000000000003</v>
      </c>
      <c r="G19" s="80">
        <v>35.08</v>
      </c>
      <c r="H19" s="78"/>
      <c r="I19" s="96"/>
      <c r="J19" s="4">
        <f t="shared" si="0"/>
        <v>0.64396780709489065</v>
      </c>
      <c r="T19" s="92" t="s">
        <v>18</v>
      </c>
      <c r="U19" s="93">
        <v>0.83120000000000005</v>
      </c>
      <c r="V19" s="93">
        <v>0.84849999999999992</v>
      </c>
      <c r="W19" s="93">
        <v>0.84849999999999992</v>
      </c>
      <c r="X19" s="93">
        <v>0.83120000000000005</v>
      </c>
      <c r="Y19" s="93">
        <v>0.83120000000000005</v>
      </c>
      <c r="Z19" s="93">
        <v>0.86580000000000001</v>
      </c>
      <c r="AA19" s="93">
        <v>0.86580000000000001</v>
      </c>
      <c r="AB19" s="93">
        <v>0.84849999999999992</v>
      </c>
      <c r="AC19" s="93">
        <v>0.84849999999999992</v>
      </c>
      <c r="AD19" s="93">
        <v>0.86580000000000001</v>
      </c>
      <c r="AE19" s="93">
        <v>0.84849999999999992</v>
      </c>
      <c r="AF19" s="93">
        <v>0.86580000000000001</v>
      </c>
      <c r="AG19" s="93">
        <v>0.83120000000000005</v>
      </c>
      <c r="AH19" s="93">
        <v>0.84849999999999992</v>
      </c>
      <c r="AI19" s="93">
        <v>0.84849999999999992</v>
      </c>
      <c r="AJ19" s="93">
        <v>0.84849999999999992</v>
      </c>
      <c r="AK19" s="93">
        <v>0.86580000000000001</v>
      </c>
      <c r="AL19" s="93">
        <v>0.86580000000000001</v>
      </c>
      <c r="AM19" s="93">
        <v>0.86580000000000001</v>
      </c>
      <c r="AN19" s="93">
        <v>0.84849999999999992</v>
      </c>
      <c r="AO19" s="93">
        <v>0.84849999999999992</v>
      </c>
      <c r="AP19" s="93">
        <v>0.84849999999999992</v>
      </c>
      <c r="AQ19" s="93">
        <v>0.84849999999999992</v>
      </c>
      <c r="AR19" s="93">
        <v>0.84849999999999992</v>
      </c>
      <c r="AS19" s="93">
        <v>0.84849999999999992</v>
      </c>
      <c r="AT19" s="90">
        <f t="shared" si="1"/>
        <v>0.85057600000000022</v>
      </c>
    </row>
    <row r="20" spans="1:46" ht="12" customHeight="1" x14ac:dyDescent="0.25">
      <c r="A20" s="75" t="s">
        <v>19</v>
      </c>
      <c r="B20" s="81">
        <v>759</v>
      </c>
      <c r="C20" s="81">
        <v>1146.1775</v>
      </c>
      <c r="D20" s="76">
        <v>0.83295735706910634</v>
      </c>
      <c r="E20" s="103">
        <v>0.8331227201292164</v>
      </c>
      <c r="F20" s="76">
        <v>1</v>
      </c>
      <c r="G20" s="77">
        <v>34.659999999999997</v>
      </c>
      <c r="H20" s="75"/>
      <c r="I20" s="96"/>
      <c r="J20" s="4">
        <f t="shared" si="0"/>
        <v>0.66220109886993939</v>
      </c>
      <c r="T20" s="92" t="s">
        <v>19</v>
      </c>
      <c r="U20" s="93">
        <v>0.87090000000000001</v>
      </c>
      <c r="V20" s="93">
        <v>0.87090000000000001</v>
      </c>
      <c r="W20" s="93">
        <v>0.87090000000000001</v>
      </c>
      <c r="X20" s="93">
        <v>0.87090000000000001</v>
      </c>
      <c r="Y20" s="93">
        <v>0.89810000000000001</v>
      </c>
      <c r="Z20" s="93">
        <v>0.89810000000000001</v>
      </c>
      <c r="AA20" s="93">
        <v>0.87090000000000001</v>
      </c>
      <c r="AB20" s="93">
        <v>0.89810000000000001</v>
      </c>
      <c r="AC20" s="93">
        <v>0.89810000000000001</v>
      </c>
      <c r="AD20" s="93">
        <v>0.89810000000000001</v>
      </c>
      <c r="AE20" s="93">
        <v>0.87090000000000001</v>
      </c>
      <c r="AF20" s="93">
        <v>0.92530000000000001</v>
      </c>
      <c r="AG20" s="93">
        <v>0.87090000000000001</v>
      </c>
      <c r="AH20" s="93">
        <v>0.87090000000000001</v>
      </c>
      <c r="AI20" s="93">
        <v>0.89810000000000001</v>
      </c>
      <c r="AJ20" s="93">
        <v>0.87090000000000001</v>
      </c>
      <c r="AK20" s="93">
        <v>0.87090000000000001</v>
      </c>
      <c r="AL20" s="93">
        <v>0.87090000000000001</v>
      </c>
      <c r="AM20" s="93">
        <v>0.89810000000000001</v>
      </c>
      <c r="AN20" s="93">
        <v>0.89810000000000001</v>
      </c>
      <c r="AO20" s="93">
        <v>0.89810000000000001</v>
      </c>
      <c r="AP20" s="93">
        <v>0.89810000000000001</v>
      </c>
      <c r="AQ20" s="93">
        <v>0.87090000000000001</v>
      </c>
      <c r="AR20" s="93">
        <v>0.87090000000000001</v>
      </c>
      <c r="AS20" s="93">
        <v>0.89810000000000001</v>
      </c>
      <c r="AT20" s="90">
        <f t="shared" si="1"/>
        <v>0.88504400000000005</v>
      </c>
    </row>
    <row r="21" spans="1:46" ht="12" customHeight="1" x14ac:dyDescent="0.25">
      <c r="A21" s="75" t="s">
        <v>20</v>
      </c>
      <c r="B21" s="81">
        <v>1022</v>
      </c>
      <c r="C21" s="81">
        <v>1548.27</v>
      </c>
      <c r="D21" s="76">
        <v>0.83030388187781734</v>
      </c>
      <c r="E21" s="103">
        <v>0.85106686931176723</v>
      </c>
      <c r="F21" s="76">
        <v>1</v>
      </c>
      <c r="G21" s="77">
        <v>34.86</v>
      </c>
      <c r="H21" s="75"/>
      <c r="I21" s="96"/>
      <c r="J21" s="4">
        <f t="shared" si="0"/>
        <v>0.660091586092865</v>
      </c>
      <c r="T21" s="92" t="s">
        <v>20</v>
      </c>
      <c r="U21" s="93">
        <v>0.84099999999999997</v>
      </c>
      <c r="V21" s="93">
        <v>0.86150000000000004</v>
      </c>
      <c r="W21" s="93">
        <v>0.88209999999999988</v>
      </c>
      <c r="X21" s="93">
        <v>0.88209999999999988</v>
      </c>
      <c r="Y21" s="93">
        <v>0.88209999999999988</v>
      </c>
      <c r="Z21" s="93">
        <v>0.86150000000000004</v>
      </c>
      <c r="AA21" s="93">
        <v>0.90260000000000007</v>
      </c>
      <c r="AB21" s="93">
        <v>0.88209999999999988</v>
      </c>
      <c r="AC21" s="93">
        <v>0.88209999999999988</v>
      </c>
      <c r="AD21" s="93">
        <v>0.88209999999999988</v>
      </c>
      <c r="AE21" s="93">
        <v>0.88209999999999988</v>
      </c>
      <c r="AF21" s="93">
        <v>0.88209999999999988</v>
      </c>
      <c r="AG21" s="93">
        <v>0.88209999999999988</v>
      </c>
      <c r="AH21" s="93">
        <v>0.88209999999999988</v>
      </c>
      <c r="AI21" s="93">
        <v>0.86150000000000004</v>
      </c>
      <c r="AJ21" s="93">
        <v>0.90260000000000007</v>
      </c>
      <c r="AK21" s="93">
        <v>0.88209999999999988</v>
      </c>
      <c r="AL21" s="93">
        <v>0.88209999999999988</v>
      </c>
      <c r="AM21" s="93">
        <v>0.88209999999999988</v>
      </c>
      <c r="AN21" s="93">
        <v>0.88209999999999988</v>
      </c>
      <c r="AO21" s="93">
        <v>0.90260000000000007</v>
      </c>
      <c r="AP21" s="93">
        <v>0.92310000000000003</v>
      </c>
      <c r="AQ21" s="93">
        <v>0.90260000000000007</v>
      </c>
      <c r="AR21" s="93">
        <v>0.90260000000000007</v>
      </c>
      <c r="AS21" s="93">
        <v>0.90260000000000007</v>
      </c>
      <c r="AT21" s="90">
        <f t="shared" si="1"/>
        <v>0.88454399999999977</v>
      </c>
    </row>
    <row r="22" spans="1:46" ht="12" customHeight="1" x14ac:dyDescent="0.25">
      <c r="A22" s="78" t="s">
        <v>21</v>
      </c>
      <c r="B22" s="105">
        <v>792</v>
      </c>
      <c r="C22" s="98">
        <v>1800.095</v>
      </c>
      <c r="D22" s="79">
        <v>0.55342991069601299</v>
      </c>
      <c r="E22" s="104">
        <v>0.57820703863452783</v>
      </c>
      <c r="F22" s="79">
        <v>0.82540000000000002</v>
      </c>
      <c r="G22" s="106">
        <v>35.53</v>
      </c>
      <c r="H22" s="78"/>
      <c r="I22" s="96"/>
      <c r="J22" s="4">
        <f t="shared" si="0"/>
        <v>0.43997677900333038</v>
      </c>
      <c r="T22" s="92" t="s">
        <v>21</v>
      </c>
      <c r="U22" s="93">
        <v>0.59319999999999995</v>
      </c>
      <c r="V22" s="93">
        <v>0.59319999999999995</v>
      </c>
      <c r="W22" s="93">
        <v>0.59319999999999995</v>
      </c>
      <c r="X22" s="93">
        <v>0.57569999999999999</v>
      </c>
      <c r="Y22" s="93">
        <v>0.59319999999999995</v>
      </c>
      <c r="Z22" s="93">
        <v>0.61060000000000003</v>
      </c>
      <c r="AA22" s="93">
        <v>0.59319999999999995</v>
      </c>
      <c r="AB22" s="93">
        <v>0.57569999999999999</v>
      </c>
      <c r="AC22" s="93">
        <v>0.59319999999999995</v>
      </c>
      <c r="AD22" s="93">
        <v>0.59319999999999995</v>
      </c>
      <c r="AE22" s="93">
        <v>0.59319999999999995</v>
      </c>
      <c r="AF22" s="93">
        <v>0.59319999999999995</v>
      </c>
      <c r="AG22" s="93">
        <v>0.57569999999999999</v>
      </c>
      <c r="AH22" s="93">
        <v>0.47100000000000003</v>
      </c>
      <c r="AI22" s="93">
        <v>0.59319999999999995</v>
      </c>
      <c r="AJ22" s="93">
        <v>0.59319999999999995</v>
      </c>
      <c r="AK22" s="93">
        <v>0.57569999999999999</v>
      </c>
      <c r="AL22" s="93">
        <v>0.57569999999999999</v>
      </c>
      <c r="AM22" s="93">
        <v>0.59319999999999995</v>
      </c>
      <c r="AN22" s="93">
        <v>0.59319999999999995</v>
      </c>
      <c r="AO22" s="93">
        <v>0.57569999999999999</v>
      </c>
      <c r="AP22" s="93">
        <v>0.57569999999999999</v>
      </c>
      <c r="AQ22" s="93">
        <v>0.57569999999999999</v>
      </c>
      <c r="AR22" s="93">
        <v>0.57569999999999999</v>
      </c>
      <c r="AS22" s="93">
        <v>0.59319999999999995</v>
      </c>
      <c r="AT22" s="90">
        <f t="shared" si="1"/>
        <v>0.58270799999999978</v>
      </c>
    </row>
    <row r="23" spans="1:46" ht="12" customHeight="1" x14ac:dyDescent="0.25">
      <c r="A23" s="78" t="s">
        <v>22</v>
      </c>
      <c r="B23" s="82">
        <v>1779</v>
      </c>
      <c r="C23" s="98">
        <v>2871.6550000000002</v>
      </c>
      <c r="D23" s="79">
        <v>0.77924954392383594</v>
      </c>
      <c r="E23" s="104">
        <v>0.77924954392383605</v>
      </c>
      <c r="F23" s="79">
        <v>1</v>
      </c>
      <c r="G23" s="80">
        <v>35.99</v>
      </c>
      <c r="H23" s="78"/>
      <c r="I23" s="96"/>
      <c r="J23" s="4">
        <f t="shared" si="0"/>
        <v>0.61950338741944977</v>
      </c>
      <c r="T23" s="92" t="s">
        <v>22</v>
      </c>
      <c r="U23" s="93">
        <v>0.85420000000000007</v>
      </c>
      <c r="V23" s="93">
        <v>0.85420000000000007</v>
      </c>
      <c r="W23" s="93">
        <v>0.7994</v>
      </c>
      <c r="X23" s="93">
        <v>0.76659999999999995</v>
      </c>
      <c r="Y23" s="93">
        <v>0.75560000000000005</v>
      </c>
      <c r="Z23" s="93">
        <v>0.77749999999999997</v>
      </c>
      <c r="AA23" s="93">
        <v>0.77749999999999997</v>
      </c>
      <c r="AB23" s="93">
        <v>0.77749999999999997</v>
      </c>
      <c r="AC23" s="93">
        <v>0.77749999999999997</v>
      </c>
      <c r="AD23" s="93">
        <v>0.83230000000000004</v>
      </c>
      <c r="AE23" s="93">
        <v>0.77749999999999997</v>
      </c>
      <c r="AF23" s="93">
        <v>0.82129999999999992</v>
      </c>
      <c r="AG23" s="93">
        <v>0.82129999999999992</v>
      </c>
      <c r="AH23" s="93">
        <v>0.82129999999999992</v>
      </c>
      <c r="AI23" s="93">
        <v>0.82129999999999992</v>
      </c>
      <c r="AJ23" s="93">
        <v>0.76659999999999995</v>
      </c>
      <c r="AK23" s="93">
        <v>0.84319999999999995</v>
      </c>
      <c r="AL23" s="93">
        <v>0.82129999999999992</v>
      </c>
      <c r="AM23" s="93">
        <v>0.83230000000000004</v>
      </c>
      <c r="AN23" s="93">
        <v>0.82129999999999992</v>
      </c>
      <c r="AO23" s="93">
        <v>0.77749999999999997</v>
      </c>
      <c r="AP23" s="93">
        <v>0.77749999999999997</v>
      </c>
      <c r="AQ23" s="93">
        <v>0.76659999999999995</v>
      </c>
      <c r="AR23" s="93">
        <v>0.75560000000000005</v>
      </c>
      <c r="AS23" s="93">
        <v>0.77749999999999997</v>
      </c>
      <c r="AT23" s="90">
        <f t="shared" si="1"/>
        <v>0.79897600000000024</v>
      </c>
    </row>
    <row r="24" spans="1:46" ht="12" customHeight="1" x14ac:dyDescent="0.25">
      <c r="A24" s="78" t="s">
        <v>23</v>
      </c>
      <c r="B24" s="105">
        <v>2255</v>
      </c>
      <c r="C24" s="98">
        <v>3705.0774999999999</v>
      </c>
      <c r="D24" s="79">
        <v>0.76556508937299805</v>
      </c>
      <c r="E24" s="104">
        <v>0.76556508937299816</v>
      </c>
      <c r="F24" s="79">
        <v>1</v>
      </c>
      <c r="G24" s="106">
        <v>36.25</v>
      </c>
      <c r="H24" s="78"/>
      <c r="I24" s="96"/>
      <c r="J24" s="4">
        <f t="shared" si="0"/>
        <v>0.60862424605153331</v>
      </c>
      <c r="T24" s="92" t="s">
        <v>23</v>
      </c>
      <c r="U24" s="93">
        <v>0.90670000000000006</v>
      </c>
      <c r="V24" s="93">
        <v>0.87280000000000002</v>
      </c>
      <c r="W24" s="93">
        <v>0.80500000000000005</v>
      </c>
      <c r="X24" s="93">
        <v>0.72030000000000005</v>
      </c>
      <c r="Y24" s="93">
        <v>0.72030000000000005</v>
      </c>
      <c r="Z24" s="93">
        <v>0.73719999999999997</v>
      </c>
      <c r="AA24" s="93">
        <v>0.73719999999999997</v>
      </c>
      <c r="AB24" s="93">
        <v>0.7288</v>
      </c>
      <c r="AC24" s="93">
        <v>0.7288</v>
      </c>
      <c r="AD24" s="93">
        <v>0.83040000000000003</v>
      </c>
      <c r="AE24" s="93">
        <v>0.74569999999999992</v>
      </c>
      <c r="AF24" s="93">
        <v>0.82200000000000006</v>
      </c>
      <c r="AG24" s="93">
        <v>0.82200000000000006</v>
      </c>
      <c r="AH24" s="93">
        <v>0.83889999999999998</v>
      </c>
      <c r="AI24" s="93">
        <v>0.82200000000000006</v>
      </c>
      <c r="AJ24" s="93">
        <v>0.7288</v>
      </c>
      <c r="AK24" s="93">
        <v>0.84739999999999993</v>
      </c>
      <c r="AL24" s="93">
        <v>0.83040000000000003</v>
      </c>
      <c r="AM24" s="93">
        <v>0.83889999999999998</v>
      </c>
      <c r="AN24" s="93">
        <v>0.83040000000000003</v>
      </c>
      <c r="AO24" s="93">
        <v>0.7288</v>
      </c>
      <c r="AP24" s="93">
        <v>0.7288</v>
      </c>
      <c r="AQ24" s="93">
        <v>0.72030000000000005</v>
      </c>
      <c r="AR24" s="93">
        <v>0.7288</v>
      </c>
      <c r="AS24" s="93">
        <v>0.72030000000000005</v>
      </c>
      <c r="AT24" s="90">
        <f t="shared" si="1"/>
        <v>0.78164000000000011</v>
      </c>
    </row>
    <row r="25" spans="1:46" ht="12" customHeight="1" x14ac:dyDescent="0.25">
      <c r="A25" s="78" t="s">
        <v>24</v>
      </c>
      <c r="B25" s="82">
        <v>3200</v>
      </c>
      <c r="C25" s="98">
        <v>5265.01</v>
      </c>
      <c r="D25" s="79">
        <v>0.764510842848238</v>
      </c>
      <c r="E25" s="104">
        <v>0.7664358725776137</v>
      </c>
      <c r="F25" s="79">
        <v>1</v>
      </c>
      <c r="G25" s="80">
        <v>36.61</v>
      </c>
      <c r="H25" s="78"/>
      <c r="I25" s="96"/>
      <c r="J25" s="4">
        <f t="shared" si="0"/>
        <v>0.60778612006434929</v>
      </c>
      <c r="T25" s="92" t="s">
        <v>24</v>
      </c>
      <c r="U25" s="93">
        <v>0.78400000000000003</v>
      </c>
      <c r="V25" s="93">
        <v>0.79</v>
      </c>
      <c r="W25" s="93">
        <v>0.78400000000000003</v>
      </c>
      <c r="X25" s="93">
        <v>0.7601</v>
      </c>
      <c r="Y25" s="93">
        <v>0.7601</v>
      </c>
      <c r="Z25" s="93">
        <v>0.78400000000000003</v>
      </c>
      <c r="AA25" s="93">
        <v>0.78400000000000003</v>
      </c>
      <c r="AB25" s="93">
        <v>0.77800000000000002</v>
      </c>
      <c r="AC25" s="93">
        <v>0.77800000000000002</v>
      </c>
      <c r="AD25" s="93">
        <v>0.79599999999999993</v>
      </c>
      <c r="AE25" s="93">
        <v>0.78400000000000003</v>
      </c>
      <c r="AF25" s="93">
        <v>0.7601</v>
      </c>
      <c r="AG25" s="93">
        <v>0.77200000000000002</v>
      </c>
      <c r="AH25" s="93">
        <v>0.78400000000000003</v>
      </c>
      <c r="AI25" s="93">
        <v>0.77200000000000002</v>
      </c>
      <c r="AJ25" s="93">
        <v>0.7659999999999999</v>
      </c>
      <c r="AK25" s="93">
        <v>0.79</v>
      </c>
      <c r="AL25" s="93">
        <v>0.78400000000000003</v>
      </c>
      <c r="AM25" s="93">
        <v>0.77800000000000002</v>
      </c>
      <c r="AN25" s="93">
        <v>0.77800000000000002</v>
      </c>
      <c r="AO25" s="93">
        <v>0.78400000000000003</v>
      </c>
      <c r="AP25" s="93">
        <v>0.77200000000000002</v>
      </c>
      <c r="AQ25" s="93">
        <v>0.77200000000000002</v>
      </c>
      <c r="AR25" s="93">
        <v>0.7659999999999999</v>
      </c>
      <c r="AS25" s="93">
        <v>0.77800000000000002</v>
      </c>
      <c r="AT25" s="90">
        <f t="shared" si="1"/>
        <v>0.77753199999999989</v>
      </c>
    </row>
    <row r="26" spans="1:46" ht="12" customHeight="1" x14ac:dyDescent="0.25">
      <c r="A26" s="78" t="s">
        <v>25</v>
      </c>
      <c r="B26" s="105">
        <v>3330</v>
      </c>
      <c r="C26" s="98">
        <v>5413.3550000000005</v>
      </c>
      <c r="D26" s="79">
        <v>0.77376769956579949</v>
      </c>
      <c r="E26" s="104">
        <v>0.77376769956579927</v>
      </c>
      <c r="F26" s="79">
        <v>1</v>
      </c>
      <c r="G26" s="106">
        <v>36.28</v>
      </c>
      <c r="H26" s="78"/>
      <c r="I26" s="96"/>
      <c r="J26" s="4">
        <f t="shared" si="0"/>
        <v>0.61514532115481058</v>
      </c>
      <c r="T26" s="92" t="s">
        <v>25</v>
      </c>
      <c r="U26" s="93">
        <v>0.83129999999999993</v>
      </c>
      <c r="V26" s="93">
        <v>0.82550000000000001</v>
      </c>
      <c r="W26" s="93">
        <v>0.79059999999999997</v>
      </c>
      <c r="X26" s="93">
        <v>0.75569999999999993</v>
      </c>
      <c r="Y26" s="93">
        <v>0.7498999999999999</v>
      </c>
      <c r="Z26" s="93">
        <v>0.77319999999999989</v>
      </c>
      <c r="AA26" s="93">
        <v>0.77319999999999989</v>
      </c>
      <c r="AB26" s="93">
        <v>0.77319999999999989</v>
      </c>
      <c r="AC26" s="93">
        <v>0.76730000000000009</v>
      </c>
      <c r="AD26" s="93">
        <v>0.81969999999999998</v>
      </c>
      <c r="AE26" s="93">
        <v>0.77900000000000003</v>
      </c>
      <c r="AF26" s="93">
        <v>0.78480000000000005</v>
      </c>
      <c r="AG26" s="93">
        <v>0.7964</v>
      </c>
      <c r="AH26" s="93">
        <v>0.80799999999999994</v>
      </c>
      <c r="AI26" s="93">
        <v>0.80220000000000002</v>
      </c>
      <c r="AJ26" s="93">
        <v>0.76730000000000009</v>
      </c>
      <c r="AK26" s="93">
        <v>0.82550000000000001</v>
      </c>
      <c r="AL26" s="93">
        <v>0.7964</v>
      </c>
      <c r="AM26" s="93">
        <v>0.81379999999999997</v>
      </c>
      <c r="AN26" s="93">
        <v>0.80799999999999994</v>
      </c>
      <c r="AO26" s="93">
        <v>0.77319999999999989</v>
      </c>
      <c r="AP26" s="93">
        <v>0.76730000000000009</v>
      </c>
      <c r="AQ26" s="93">
        <v>0.76730000000000009</v>
      </c>
      <c r="AR26" s="93">
        <v>0.76730000000000009</v>
      </c>
      <c r="AS26" s="93">
        <v>0.76150000000000007</v>
      </c>
      <c r="AT26" s="90">
        <f t="shared" si="1"/>
        <v>0.78710400000000003</v>
      </c>
    </row>
    <row r="27" spans="1:46" ht="12" customHeight="1" x14ac:dyDescent="0.25">
      <c r="A27" s="75" t="s">
        <v>26</v>
      </c>
      <c r="B27" s="81">
        <v>3877</v>
      </c>
      <c r="C27" s="81">
        <v>6428.46</v>
      </c>
      <c r="D27" s="76">
        <v>0.75861552529663845</v>
      </c>
      <c r="E27" s="103">
        <v>0.7613178239149212</v>
      </c>
      <c r="F27" s="76">
        <v>1</v>
      </c>
      <c r="G27" s="77">
        <v>35.549999999999997</v>
      </c>
      <c r="H27" s="75"/>
      <c r="I27" s="96"/>
      <c r="J27" s="4">
        <f t="shared" si="0"/>
        <v>0.60309934261082743</v>
      </c>
      <c r="T27" s="92" t="s">
        <v>26</v>
      </c>
      <c r="U27" s="93">
        <v>0.83239999999999992</v>
      </c>
      <c r="V27" s="93">
        <v>0.82750000000000001</v>
      </c>
      <c r="W27" s="93">
        <v>0.78349999999999997</v>
      </c>
      <c r="X27" s="93">
        <v>0.72959999999999992</v>
      </c>
      <c r="Y27" s="93">
        <v>0.72470000000000001</v>
      </c>
      <c r="Z27" s="93">
        <v>0.74919999999999998</v>
      </c>
      <c r="AA27" s="93">
        <v>0.74919999999999998</v>
      </c>
      <c r="AB27" s="93">
        <v>0.74430000000000007</v>
      </c>
      <c r="AC27" s="93">
        <v>0.74430000000000007</v>
      </c>
      <c r="AD27" s="93">
        <v>0.79819999999999991</v>
      </c>
      <c r="AE27" s="93">
        <v>0.75900000000000001</v>
      </c>
      <c r="AF27" s="93">
        <v>0.77859999999999996</v>
      </c>
      <c r="AG27" s="93">
        <v>0.78839999999999999</v>
      </c>
      <c r="AH27" s="93">
        <v>0.79819999999999991</v>
      </c>
      <c r="AI27" s="93">
        <v>0.78839999999999999</v>
      </c>
      <c r="AJ27" s="93">
        <v>0.73939999999999995</v>
      </c>
      <c r="AK27" s="93">
        <v>0.80799999999999994</v>
      </c>
      <c r="AL27" s="93">
        <v>0.78839999999999999</v>
      </c>
      <c r="AM27" s="93">
        <v>0.80310000000000004</v>
      </c>
      <c r="AN27" s="93">
        <v>0.79819999999999991</v>
      </c>
      <c r="AO27" s="93">
        <v>0.74430000000000007</v>
      </c>
      <c r="AP27" s="93">
        <v>0.73939999999999995</v>
      </c>
      <c r="AQ27" s="93">
        <v>0.73939999999999995</v>
      </c>
      <c r="AR27" s="93">
        <v>0.73939999999999995</v>
      </c>
      <c r="AS27" s="93">
        <v>0.73939999999999995</v>
      </c>
      <c r="AT27" s="90">
        <f t="shared" si="1"/>
        <v>0.76937999999999973</v>
      </c>
    </row>
    <row r="28" spans="1:46" ht="12" customHeight="1" x14ac:dyDescent="0.25">
      <c r="A28" s="75" t="s">
        <v>27</v>
      </c>
      <c r="B28" s="81">
        <v>171</v>
      </c>
      <c r="C28" s="81">
        <v>6024.9224999999997</v>
      </c>
      <c r="D28" s="76">
        <v>3.5700764553011514E-2</v>
      </c>
      <c r="E28" s="103">
        <v>0.10075101734450989</v>
      </c>
      <c r="F28" s="76">
        <v>0.68220000000000003</v>
      </c>
      <c r="G28" s="77">
        <v>36.68</v>
      </c>
      <c r="H28" s="75"/>
      <c r="I28" s="96"/>
      <c r="J28" s="4">
        <f t="shared" si="0"/>
        <v>2.8382107819644155E-2</v>
      </c>
      <c r="T28" s="92" t="s">
        <v>27</v>
      </c>
      <c r="U28" s="93">
        <v>6.7799999999999999E-2</v>
      </c>
      <c r="V28" s="93">
        <v>6.2600000000000003E-2</v>
      </c>
      <c r="W28" s="93">
        <v>4.6900000000000004E-2</v>
      </c>
      <c r="X28" s="93">
        <v>3.1300000000000001E-2</v>
      </c>
      <c r="Y28" s="93">
        <v>3.1300000000000001E-2</v>
      </c>
      <c r="Z28" s="93">
        <v>3.1300000000000001E-2</v>
      </c>
      <c r="AA28" s="93">
        <v>3.1300000000000001E-2</v>
      </c>
      <c r="AB28" s="93">
        <v>2.6099999999999998E-2</v>
      </c>
      <c r="AC28" s="93">
        <v>3.1300000000000001E-2</v>
      </c>
      <c r="AD28" s="93">
        <v>4.6900000000000004E-2</v>
      </c>
      <c r="AE28" s="93">
        <v>2.6099999999999998E-2</v>
      </c>
      <c r="AF28" s="93">
        <v>5.2199999999999996E-2</v>
      </c>
      <c r="AG28" s="93">
        <v>5.2199999999999996E-2</v>
      </c>
      <c r="AH28" s="93">
        <v>5.74E-2</v>
      </c>
      <c r="AI28" s="93">
        <v>5.74E-2</v>
      </c>
      <c r="AJ28" s="93">
        <v>2.6099999999999998E-2</v>
      </c>
      <c r="AK28" s="93">
        <v>5.2199999999999996E-2</v>
      </c>
      <c r="AL28" s="93">
        <v>4.6900000000000004E-2</v>
      </c>
      <c r="AM28" s="93">
        <v>5.74E-2</v>
      </c>
      <c r="AN28" s="93">
        <v>5.2199999999999996E-2</v>
      </c>
      <c r="AO28" s="93">
        <v>2.6099999999999998E-2</v>
      </c>
      <c r="AP28" s="93">
        <v>2.6099999999999998E-2</v>
      </c>
      <c r="AQ28" s="93">
        <v>2.6099999999999998E-2</v>
      </c>
      <c r="AR28" s="93">
        <v>2.6099999999999998E-2</v>
      </c>
      <c r="AS28" s="93">
        <v>2.6099999999999998E-2</v>
      </c>
      <c r="AT28" s="90">
        <f t="shared" si="1"/>
        <v>4.0696000000000003E-2</v>
      </c>
    </row>
    <row r="29" spans="1:46" ht="12" customHeight="1" x14ac:dyDescent="0.25">
      <c r="A29" s="78" t="s">
        <v>28</v>
      </c>
      <c r="B29" s="82">
        <v>3310</v>
      </c>
      <c r="C29" s="98">
        <v>5478.9475000000002</v>
      </c>
      <c r="D29" s="79">
        <v>0.75991274101068063</v>
      </c>
      <c r="E29" s="104">
        <v>0.76046920070528357</v>
      </c>
      <c r="F29" s="79">
        <v>0.99809999999999999</v>
      </c>
      <c r="G29" s="80">
        <v>36.96</v>
      </c>
      <c r="H29" s="78"/>
      <c r="I29" s="96"/>
      <c r="J29" s="4">
        <f t="shared" si="0"/>
        <v>0.60413062910349113</v>
      </c>
      <c r="T29" s="92" t="s">
        <v>28</v>
      </c>
      <c r="U29" s="93">
        <v>0.84909999999999997</v>
      </c>
      <c r="V29" s="93">
        <v>0.80889999999999995</v>
      </c>
      <c r="W29" s="93">
        <v>0.78590000000000004</v>
      </c>
      <c r="X29" s="93">
        <v>0.72860000000000003</v>
      </c>
      <c r="Y29" s="93">
        <v>0.7228</v>
      </c>
      <c r="Z29" s="93">
        <v>0.74010000000000009</v>
      </c>
      <c r="AA29" s="93">
        <v>0.74010000000000009</v>
      </c>
      <c r="AB29" s="93">
        <v>0.74010000000000009</v>
      </c>
      <c r="AC29" s="93">
        <v>0.74010000000000009</v>
      </c>
      <c r="AD29" s="93">
        <v>0.80319999999999991</v>
      </c>
      <c r="AE29" s="93">
        <v>0.75150000000000006</v>
      </c>
      <c r="AF29" s="93">
        <v>0.78590000000000004</v>
      </c>
      <c r="AG29" s="93">
        <v>0.80319999999999991</v>
      </c>
      <c r="AH29" s="93">
        <v>0.80319999999999991</v>
      </c>
      <c r="AI29" s="93">
        <v>0.7974</v>
      </c>
      <c r="AJ29" s="93">
        <v>0.74010000000000009</v>
      </c>
      <c r="AK29" s="93">
        <v>0.82040000000000002</v>
      </c>
      <c r="AL29" s="93">
        <v>0.79170000000000007</v>
      </c>
      <c r="AM29" s="93">
        <v>0.80889999999999995</v>
      </c>
      <c r="AN29" s="93">
        <v>0.80319999999999991</v>
      </c>
      <c r="AO29" s="93">
        <v>0.74580000000000002</v>
      </c>
      <c r="AP29" s="93">
        <v>0.74010000000000009</v>
      </c>
      <c r="AQ29" s="93">
        <v>0.74010000000000009</v>
      </c>
      <c r="AR29" s="93">
        <v>0.73430000000000006</v>
      </c>
      <c r="AS29" s="93">
        <v>0.74010000000000009</v>
      </c>
      <c r="AT29" s="90">
        <f t="shared" si="1"/>
        <v>0.77059200000000028</v>
      </c>
    </row>
    <row r="30" spans="1:46" ht="12" customHeight="1" x14ac:dyDescent="0.25">
      <c r="A30" s="78" t="s">
        <v>29</v>
      </c>
      <c r="B30" s="105">
        <v>1800</v>
      </c>
      <c r="C30" s="98">
        <v>2874.7474999999999</v>
      </c>
      <c r="D30" s="102">
        <v>0.78759993474078216</v>
      </c>
      <c r="E30" s="104">
        <v>0.78759993474078216</v>
      </c>
      <c r="F30" s="79">
        <v>1</v>
      </c>
      <c r="G30" s="106">
        <v>36.11</v>
      </c>
      <c r="H30" s="78"/>
      <c r="I30" s="96"/>
      <c r="J30" s="4">
        <f t="shared" si="0"/>
        <v>0.62614194811892177</v>
      </c>
      <c r="T30" s="92" t="s">
        <v>29</v>
      </c>
      <c r="U30" s="93">
        <v>0.82180000000000009</v>
      </c>
      <c r="V30" s="93">
        <v>0.8327</v>
      </c>
      <c r="W30" s="93">
        <v>0.81079999999999997</v>
      </c>
      <c r="X30" s="93">
        <v>0.77790000000000004</v>
      </c>
      <c r="Y30" s="93">
        <v>0.77790000000000004</v>
      </c>
      <c r="Z30" s="93">
        <v>0.81079999999999997</v>
      </c>
      <c r="AA30" s="93">
        <v>0.81079999999999997</v>
      </c>
      <c r="AB30" s="93">
        <v>0.81079999999999997</v>
      </c>
      <c r="AC30" s="93">
        <v>0.79989999999999994</v>
      </c>
      <c r="AD30" s="93">
        <v>0.8327</v>
      </c>
      <c r="AE30" s="93">
        <v>0.81079999999999997</v>
      </c>
      <c r="AF30" s="93">
        <v>0.81079999999999997</v>
      </c>
      <c r="AG30" s="93">
        <v>0.81079999999999997</v>
      </c>
      <c r="AH30" s="93">
        <v>0.82180000000000009</v>
      </c>
      <c r="AI30" s="93">
        <v>0.81079999999999997</v>
      </c>
      <c r="AJ30" s="93">
        <v>0.79989999999999994</v>
      </c>
      <c r="AK30" s="93">
        <v>0.82180000000000009</v>
      </c>
      <c r="AL30" s="93">
        <v>0.81079999999999997</v>
      </c>
      <c r="AM30" s="93">
        <v>0.82180000000000009</v>
      </c>
      <c r="AN30" s="93">
        <v>0.82180000000000009</v>
      </c>
      <c r="AO30" s="93">
        <v>0.81079999999999997</v>
      </c>
      <c r="AP30" s="93">
        <v>0.81079999999999997</v>
      </c>
      <c r="AQ30" s="93">
        <v>0.79989999999999994</v>
      </c>
      <c r="AR30" s="93">
        <v>0.79989999999999994</v>
      </c>
      <c r="AS30" s="93">
        <v>0.81079999999999997</v>
      </c>
      <c r="AT30" s="90">
        <f t="shared" si="1"/>
        <v>0.8103760000000001</v>
      </c>
    </row>
    <row r="31" spans="1:46" ht="12" customHeight="1" x14ac:dyDescent="0.25">
      <c r="A31" s="78" t="s">
        <v>30</v>
      </c>
      <c r="B31" s="82">
        <v>2326</v>
      </c>
      <c r="C31" s="98">
        <v>3691.4275000000002</v>
      </c>
      <c r="D31" s="79">
        <v>0.79258936103228694</v>
      </c>
      <c r="E31" s="104">
        <v>0.79258936103228694</v>
      </c>
      <c r="F31" s="79">
        <v>1</v>
      </c>
      <c r="G31" s="80">
        <v>36.130000000000003</v>
      </c>
      <c r="H31" s="78"/>
      <c r="I31" s="96"/>
      <c r="J31" s="4">
        <f t="shared" si="0"/>
        <v>0.63010854202066813</v>
      </c>
      <c r="T31" s="92" t="s">
        <v>30</v>
      </c>
      <c r="U31" s="93">
        <v>0.85340000000000005</v>
      </c>
      <c r="V31" s="93">
        <v>0.8448</v>
      </c>
      <c r="W31" s="93">
        <v>0.80220000000000002</v>
      </c>
      <c r="X31" s="93">
        <v>0.77659999999999996</v>
      </c>
      <c r="Y31" s="93">
        <v>0.77659999999999996</v>
      </c>
      <c r="Z31" s="93">
        <v>0.78510000000000002</v>
      </c>
      <c r="AA31" s="93">
        <v>0.79359999999999997</v>
      </c>
      <c r="AB31" s="93">
        <v>0.78510000000000002</v>
      </c>
      <c r="AC31" s="93">
        <v>0.78510000000000002</v>
      </c>
      <c r="AD31" s="93">
        <v>0.83629999999999993</v>
      </c>
      <c r="AE31" s="93">
        <v>0.79359999999999997</v>
      </c>
      <c r="AF31" s="93">
        <v>0.81069999999999998</v>
      </c>
      <c r="AG31" s="93">
        <v>0.81920000000000004</v>
      </c>
      <c r="AH31" s="93">
        <v>0.82779999999999998</v>
      </c>
      <c r="AI31" s="93">
        <v>0.81920000000000004</v>
      </c>
      <c r="AJ31" s="93">
        <v>0.79359999999999997</v>
      </c>
      <c r="AK31" s="93">
        <v>0.8448</v>
      </c>
      <c r="AL31" s="93">
        <v>0.82779999999999998</v>
      </c>
      <c r="AM31" s="93">
        <v>0.8448</v>
      </c>
      <c r="AN31" s="93">
        <v>0.83629999999999993</v>
      </c>
      <c r="AO31" s="93">
        <v>0.79359999999999997</v>
      </c>
      <c r="AP31" s="93">
        <v>0.79359999999999997</v>
      </c>
      <c r="AQ31" s="93">
        <v>0.79359999999999997</v>
      </c>
      <c r="AR31" s="93">
        <v>0.78510000000000002</v>
      </c>
      <c r="AS31" s="93">
        <v>0.79359999999999997</v>
      </c>
      <c r="AT31" s="90">
        <f t="shared" si="1"/>
        <v>0.80864400000000014</v>
      </c>
    </row>
    <row r="32" spans="1:46" ht="12" customHeight="1" x14ac:dyDescent="0.25">
      <c r="A32" s="78" t="s">
        <v>31</v>
      </c>
      <c r="B32" s="105">
        <v>1571</v>
      </c>
      <c r="C32" s="98">
        <v>2490.5700000000002</v>
      </c>
      <c r="D32" s="79">
        <v>0.79343308115444133</v>
      </c>
      <c r="E32" s="104">
        <v>0.79343308115444133</v>
      </c>
      <c r="F32" s="79">
        <v>0.99219999999999997</v>
      </c>
      <c r="G32" s="106">
        <v>35.42</v>
      </c>
      <c r="H32" s="78"/>
      <c r="I32" s="96"/>
      <c r="J32" s="4">
        <f t="shared" si="0"/>
        <v>0.630779299517781</v>
      </c>
      <c r="T32" s="92" t="s">
        <v>31</v>
      </c>
      <c r="U32" s="93">
        <v>0.82169999999999999</v>
      </c>
      <c r="V32" s="93">
        <v>0.80909999999999993</v>
      </c>
      <c r="W32" s="93">
        <v>0.82169999999999999</v>
      </c>
      <c r="X32" s="93">
        <v>0.7964</v>
      </c>
      <c r="Y32" s="93">
        <v>0.7964</v>
      </c>
      <c r="Z32" s="93">
        <v>0.82169999999999999</v>
      </c>
      <c r="AA32" s="93">
        <v>0.82169999999999999</v>
      </c>
      <c r="AB32" s="93">
        <v>0.80909999999999993</v>
      </c>
      <c r="AC32" s="93">
        <v>0.82169999999999999</v>
      </c>
      <c r="AD32" s="93">
        <v>0.83440000000000003</v>
      </c>
      <c r="AE32" s="93">
        <v>0.80909999999999993</v>
      </c>
      <c r="AF32" s="93">
        <v>0.80909999999999993</v>
      </c>
      <c r="AG32" s="93">
        <v>0.82169999999999999</v>
      </c>
      <c r="AH32" s="93">
        <v>0.82169999999999999</v>
      </c>
      <c r="AI32" s="93">
        <v>0.82169999999999999</v>
      </c>
      <c r="AJ32" s="93">
        <v>0.82169999999999999</v>
      </c>
      <c r="AK32" s="93">
        <v>0.83440000000000003</v>
      </c>
      <c r="AL32" s="93">
        <v>0.82169999999999999</v>
      </c>
      <c r="AM32" s="93">
        <v>0.83440000000000003</v>
      </c>
      <c r="AN32" s="93">
        <v>0.83440000000000003</v>
      </c>
      <c r="AO32" s="93">
        <v>0.83440000000000003</v>
      </c>
      <c r="AP32" s="93">
        <v>0.83440000000000003</v>
      </c>
      <c r="AQ32" s="93">
        <v>0.82169999999999999</v>
      </c>
      <c r="AR32" s="93">
        <v>0.83440000000000003</v>
      </c>
      <c r="AS32" s="93">
        <v>0.82169999999999999</v>
      </c>
      <c r="AT32" s="90">
        <f t="shared" si="1"/>
        <v>0.82121599999999983</v>
      </c>
    </row>
    <row r="33" spans="1:46" ht="12" customHeight="1" x14ac:dyDescent="0.25">
      <c r="A33" s="78" t="s">
        <v>32</v>
      </c>
      <c r="B33" s="82">
        <v>3221</v>
      </c>
      <c r="C33" s="98">
        <v>5212.6875</v>
      </c>
      <c r="D33" s="79">
        <v>0.77725210403348066</v>
      </c>
      <c r="E33" s="104">
        <v>0.77725210403348066</v>
      </c>
      <c r="F33" s="79">
        <v>1</v>
      </c>
      <c r="G33" s="80">
        <v>36.39</v>
      </c>
      <c r="H33" s="78"/>
      <c r="I33" s="96"/>
      <c r="J33" s="4">
        <f t="shared" si="0"/>
        <v>0.61791542270661726</v>
      </c>
      <c r="T33" s="92" t="s">
        <v>32</v>
      </c>
      <c r="U33" s="93">
        <v>0.8327</v>
      </c>
      <c r="V33" s="93">
        <v>0.82669999999999999</v>
      </c>
      <c r="W33" s="93">
        <v>0.80859999999999999</v>
      </c>
      <c r="X33" s="93">
        <v>0.76029999999999998</v>
      </c>
      <c r="Y33" s="93">
        <v>0.75430000000000008</v>
      </c>
      <c r="Z33" s="93">
        <v>0.77839999999999998</v>
      </c>
      <c r="AA33" s="93">
        <v>0.77239999999999998</v>
      </c>
      <c r="AB33" s="93">
        <v>0.77239999999999998</v>
      </c>
      <c r="AC33" s="93">
        <v>0.76629999999999998</v>
      </c>
      <c r="AD33" s="93">
        <v>0.82669999999999999</v>
      </c>
      <c r="AE33" s="93">
        <v>0.77839999999999998</v>
      </c>
      <c r="AF33" s="93">
        <v>0.80249999999999999</v>
      </c>
      <c r="AG33" s="93">
        <v>0.80859999999999999</v>
      </c>
      <c r="AH33" s="93">
        <v>0.81459999999999999</v>
      </c>
      <c r="AI33" s="93">
        <v>0.80859999999999999</v>
      </c>
      <c r="AJ33" s="93">
        <v>0.77239999999999998</v>
      </c>
      <c r="AK33" s="93">
        <v>0.82669999999999999</v>
      </c>
      <c r="AL33" s="93">
        <v>0.80859999999999999</v>
      </c>
      <c r="AM33" s="93">
        <v>0.81459999999999999</v>
      </c>
      <c r="AN33" s="93">
        <v>0.80859999999999999</v>
      </c>
      <c r="AO33" s="93">
        <v>0.76629999999999998</v>
      </c>
      <c r="AP33" s="93">
        <v>0.76629999999999998</v>
      </c>
      <c r="AQ33" s="93">
        <v>0.76629999999999998</v>
      </c>
      <c r="AR33" s="93">
        <v>0.76629999999999998</v>
      </c>
      <c r="AS33" s="93">
        <v>0.76629999999999998</v>
      </c>
      <c r="AT33" s="90">
        <f t="shared" si="1"/>
        <v>0.79095600000000033</v>
      </c>
    </row>
    <row r="34" spans="1:46" ht="12" customHeight="1" x14ac:dyDescent="0.25">
      <c r="A34" s="75" t="s">
        <v>98</v>
      </c>
      <c r="B34" s="81">
        <v>2436.0100000000002</v>
      </c>
      <c r="C34" s="81">
        <v>4303.585</v>
      </c>
      <c r="D34" s="76">
        <v>0.71200255647618926</v>
      </c>
      <c r="E34" s="103">
        <v>0.75870915893833468</v>
      </c>
      <c r="F34" s="76">
        <v>0.99980000000000002</v>
      </c>
      <c r="G34" s="77">
        <v>36.15</v>
      </c>
      <c r="H34" s="75"/>
      <c r="I34" s="96"/>
      <c r="J34" s="4"/>
      <c r="T34" s="92"/>
      <c r="U34" s="93">
        <v>0.76800000000000002</v>
      </c>
      <c r="V34" s="93">
        <v>0.76069999999999993</v>
      </c>
      <c r="W34" s="93">
        <v>0.73870000000000002</v>
      </c>
      <c r="X34" s="93">
        <v>0.7168000000000001</v>
      </c>
      <c r="Y34" s="93">
        <v>0.70950000000000002</v>
      </c>
      <c r="Z34" s="93">
        <v>0.58509999999999995</v>
      </c>
      <c r="AA34" s="93">
        <v>0.72409999999999997</v>
      </c>
      <c r="AB34" s="93">
        <v>0.7168000000000001</v>
      </c>
      <c r="AC34" s="93">
        <v>0.72409999999999997</v>
      </c>
      <c r="AD34" s="93">
        <v>0.75329999999999997</v>
      </c>
      <c r="AE34" s="93">
        <v>0.7168000000000001</v>
      </c>
      <c r="AF34" s="93">
        <v>0.73870000000000002</v>
      </c>
      <c r="AG34" s="93">
        <v>0.746</v>
      </c>
      <c r="AH34" s="93">
        <v>0.75329999999999997</v>
      </c>
      <c r="AI34" s="93">
        <v>0.746</v>
      </c>
      <c r="AJ34" s="93">
        <v>0.72409999999999997</v>
      </c>
      <c r="AK34" s="93">
        <v>0.76069999999999993</v>
      </c>
      <c r="AL34" s="93">
        <v>0.73140000000000005</v>
      </c>
      <c r="AM34" s="93">
        <v>0.75329999999999997</v>
      </c>
      <c r="AN34" s="93">
        <v>0.75329999999999997</v>
      </c>
      <c r="AO34" s="93">
        <v>0.7168000000000001</v>
      </c>
      <c r="AP34" s="93">
        <v>0.7168000000000001</v>
      </c>
      <c r="AQ34" s="93">
        <v>0.7168000000000001</v>
      </c>
      <c r="AR34" s="93">
        <v>0.7168000000000001</v>
      </c>
      <c r="AS34" s="93">
        <v>0.72409999999999997</v>
      </c>
      <c r="AT34" s="90">
        <f t="shared" si="1"/>
        <v>0.72847999999999979</v>
      </c>
    </row>
    <row r="35" spans="1:46" ht="12" customHeight="1" x14ac:dyDescent="0.25">
      <c r="A35" s="83" t="s">
        <v>1</v>
      </c>
      <c r="B35" s="84">
        <f>SUM(B4:B34)</f>
        <v>62536</v>
      </c>
      <c r="C35" s="84">
        <f>SUM(C4:C34)</f>
        <v>118878.39250000002</v>
      </c>
      <c r="D35" s="85" t="s">
        <v>35</v>
      </c>
      <c r="E35" s="85" t="s">
        <v>35</v>
      </c>
      <c r="F35" s="85" t="s">
        <v>35</v>
      </c>
      <c r="G35" s="86" t="s">
        <v>35</v>
      </c>
      <c r="H35" s="83" t="s">
        <v>35</v>
      </c>
      <c r="I35" s="96"/>
      <c r="T35" s="8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84" t="s">
        <v>35</v>
      </c>
    </row>
    <row r="36" spans="1:46" ht="12" customHeight="1" x14ac:dyDescent="0.25">
      <c r="A36" s="87" t="s">
        <v>2</v>
      </c>
      <c r="B36" s="88">
        <f>AVERAGE(B4:B33)</f>
        <v>2003.3329999999999</v>
      </c>
      <c r="C36" s="88">
        <f>AVERAGE(C4:C33)</f>
        <v>3819.1602500000004</v>
      </c>
      <c r="D36" s="89">
        <v>0.66169834202734346</v>
      </c>
      <c r="E36" s="89">
        <v>0.76207958362011952</v>
      </c>
      <c r="F36" s="90">
        <f>AVERAGE(F4:F34)</f>
        <v>0.97689354838709686</v>
      </c>
      <c r="G36" s="91">
        <f>AVERAGE(G4:G34)</f>
        <v>35.935161290322583</v>
      </c>
      <c r="H36" s="87" t="s">
        <v>35</v>
      </c>
      <c r="I36" s="96"/>
      <c r="T36" s="87" t="s">
        <v>2</v>
      </c>
      <c r="U36" s="90">
        <f t="shared" ref="U36:AM36" si="2">AVERAGE(U4:U34)</f>
        <v>0.69699354838709693</v>
      </c>
      <c r="V36" s="90">
        <f t="shared" si="2"/>
        <v>0.70217096774193533</v>
      </c>
      <c r="W36" s="90">
        <f t="shared" si="2"/>
        <v>0.67772258064516122</v>
      </c>
      <c r="X36" s="90">
        <f t="shared" si="2"/>
        <v>0.65419032258064502</v>
      </c>
      <c r="Y36" s="90">
        <f t="shared" si="2"/>
        <v>0.66430967741935465</v>
      </c>
      <c r="Z36" s="90">
        <f t="shared" si="2"/>
        <v>0.65369032258064519</v>
      </c>
      <c r="AA36" s="90">
        <f t="shared" si="2"/>
        <v>0.67857741935483884</v>
      </c>
      <c r="AB36" s="90">
        <f t="shared" si="2"/>
        <v>0.66925806451612901</v>
      </c>
      <c r="AC36" s="90">
        <f t="shared" si="2"/>
        <v>0.67515483870967752</v>
      </c>
      <c r="AD36" s="90">
        <f t="shared" si="2"/>
        <v>0.695674193548387</v>
      </c>
      <c r="AE36" s="90">
        <f t="shared" si="2"/>
        <v>0.67849999999999999</v>
      </c>
      <c r="AF36" s="90">
        <f t="shared" si="2"/>
        <v>0.68613225806451605</v>
      </c>
      <c r="AG36" s="90">
        <f t="shared" si="2"/>
        <v>0.68670967741935474</v>
      </c>
      <c r="AH36" s="90">
        <f t="shared" si="2"/>
        <v>0.69359999999999999</v>
      </c>
      <c r="AI36" s="90">
        <f t="shared" si="2"/>
        <v>0.69317741935483856</v>
      </c>
      <c r="AJ36" s="90">
        <f t="shared" si="2"/>
        <v>0.67613225806451627</v>
      </c>
      <c r="AK36" s="90">
        <f t="shared" si="2"/>
        <v>0.70379999999999987</v>
      </c>
      <c r="AL36" s="90">
        <f t="shared" si="2"/>
        <v>0.693483870967742</v>
      </c>
      <c r="AM36" s="90">
        <f t="shared" si="2"/>
        <v>0.69689677419354834</v>
      </c>
      <c r="AN36" s="90">
        <f t="shared" ref="AN36:AR36" si="3">AVERAGE(AN4:AN34)</f>
        <v>0.69058387096774188</v>
      </c>
      <c r="AO36" s="90">
        <f t="shared" si="3"/>
        <v>0.67932580645161278</v>
      </c>
      <c r="AP36" s="90">
        <f t="shared" si="3"/>
        <v>0.6717612903225807</v>
      </c>
      <c r="AQ36" s="90">
        <f t="shared" si="3"/>
        <v>0.66809032258064538</v>
      </c>
      <c r="AR36" s="90">
        <f t="shared" si="3"/>
        <v>0.66423548387096765</v>
      </c>
      <c r="AS36" s="90">
        <f>AVERAGE(AS4:AS34)</f>
        <v>0.67128709677419363</v>
      </c>
      <c r="AT36" s="90">
        <f>AVERAGE(AT4:AT34)</f>
        <v>0.68085832258064527</v>
      </c>
    </row>
    <row r="37" spans="1:46" x14ac:dyDescent="0.25">
      <c r="G37" s="23" t="s">
        <v>58</v>
      </c>
      <c r="H37" s="22">
        <f>COUNTIF(H4:H33, "Down time client")</f>
        <v>5</v>
      </c>
      <c r="I37" s="25"/>
    </row>
    <row r="38" spans="1:46" ht="16.5" thickBot="1" x14ac:dyDescent="0.3">
      <c r="G38" s="23" t="s">
        <v>82</v>
      </c>
      <c r="H38" s="12">
        <f>B35-SUMIF(H4:H33,"Down time client",B4:B33)</f>
        <v>60091</v>
      </c>
      <c r="I38" s="25"/>
    </row>
    <row r="39" spans="1:46" ht="16.5" thickBot="1" x14ac:dyDescent="0.3">
      <c r="A39" s="27" t="s">
        <v>81</v>
      </c>
      <c r="B39" s="70"/>
      <c r="C39" s="26" t="s">
        <v>67</v>
      </c>
      <c r="D39" s="70"/>
      <c r="G39" s="23" t="s">
        <v>83</v>
      </c>
      <c r="H39" s="71">
        <f>H38/(31-H37)*31</f>
        <v>71646.961538461532</v>
      </c>
      <c r="I39" s="25"/>
    </row>
    <row r="40" spans="1:46" x14ac:dyDescent="0.25">
      <c r="B40" s="28">
        <f>B39/B35</f>
        <v>0</v>
      </c>
      <c r="C40" s="5"/>
      <c r="D40" s="28">
        <f>D39/B35</f>
        <v>0</v>
      </c>
      <c r="G40" s="5"/>
      <c r="H40" s="69" t="s">
        <v>93</v>
      </c>
      <c r="I40" s="25"/>
    </row>
    <row r="41" spans="1:46" ht="16.5" thickBot="1" x14ac:dyDescent="0.3">
      <c r="I41" s="25"/>
    </row>
    <row r="42" spans="1:46" ht="16.5" thickBot="1" x14ac:dyDescent="0.3">
      <c r="A42" s="108" t="s">
        <v>55</v>
      </c>
      <c r="B42" s="109"/>
      <c r="C42" s="109"/>
      <c r="D42" s="110"/>
      <c r="I42" s="25"/>
    </row>
    <row r="43" spans="1:46" x14ac:dyDescent="0.25">
      <c r="A43" s="16" t="s">
        <v>62</v>
      </c>
      <c r="B43" s="15"/>
      <c r="C43" s="71">
        <f>Sheet2!O55</f>
        <v>84342.24960000001</v>
      </c>
      <c r="D43" s="19"/>
    </row>
    <row r="44" spans="1:46" x14ac:dyDescent="0.25">
      <c r="A44" s="16" t="s">
        <v>63</v>
      </c>
      <c r="B44" s="15"/>
      <c r="C44" s="71">
        <f>C43*(C35-Sheet2!D55)/Sheet2!D55</f>
        <v>-10618.197744986992</v>
      </c>
      <c r="D44" s="24"/>
      <c r="E44" s="29"/>
    </row>
    <row r="45" spans="1:46" x14ac:dyDescent="0.25">
      <c r="A45" s="16" t="s">
        <v>33</v>
      </c>
      <c r="B45" s="15"/>
      <c r="C45" s="12">
        <f>C43*(D36-E36)</f>
        <v>-8466.3797335758209</v>
      </c>
      <c r="D45" s="19"/>
    </row>
    <row r="46" spans="1:46" x14ac:dyDescent="0.25">
      <c r="A46" s="16" t="s">
        <v>64</v>
      </c>
      <c r="B46" s="15"/>
      <c r="C46" s="71">
        <f>C43*(E36-Sheet2!I55)/Sheet2!I55</f>
        <v>-2358.1852418977182</v>
      </c>
      <c r="D46" s="19"/>
      <c r="E46" s="30"/>
    </row>
    <row r="47" spans="1:46" x14ac:dyDescent="0.25">
      <c r="A47" s="16" t="s">
        <v>72</v>
      </c>
      <c r="B47" s="15"/>
      <c r="C47" s="12">
        <f>C48-C43-C44-C45-C46</f>
        <v>-363.48687953947911</v>
      </c>
      <c r="D47" s="19"/>
      <c r="E47" s="30"/>
    </row>
    <row r="48" spans="1:46" ht="16.5" thickBot="1" x14ac:dyDescent="0.3">
      <c r="A48" s="17" t="s">
        <v>65</v>
      </c>
      <c r="B48" s="18"/>
      <c r="C48" s="20">
        <f>B35</f>
        <v>62536</v>
      </c>
      <c r="D48" s="21"/>
      <c r="E48" s="30"/>
    </row>
    <row r="49" spans="5:9" x14ac:dyDescent="0.25">
      <c r="E49" s="31"/>
    </row>
    <row r="50" spans="5:9" x14ac:dyDescent="0.25">
      <c r="E50" s="30"/>
    </row>
    <row r="51" spans="5:9" x14ac:dyDescent="0.25">
      <c r="E51" s="30"/>
    </row>
    <row r="53" spans="5:9" x14ac:dyDescent="0.25">
      <c r="G53" s="5"/>
      <c r="I53" s="25"/>
    </row>
    <row r="54" spans="5:9" x14ac:dyDescent="0.25">
      <c r="G54" s="5"/>
      <c r="I54" s="25"/>
    </row>
  </sheetData>
  <mergeCells count="1">
    <mergeCell ref="A42:D42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36E-C1BE-7C46-9B4B-CEBACE7C76E7}">
  <sheetPr>
    <pageSetUpPr fitToPage="1"/>
  </sheetPr>
  <dimension ref="A2:S58"/>
  <sheetViews>
    <sheetView showGridLines="0" tabSelected="1" topLeftCell="A16" zoomScale="75" zoomScaleNormal="100" workbookViewId="0">
      <selection activeCell="U33" sqref="U33"/>
    </sheetView>
  </sheetViews>
  <sheetFormatPr defaultColWidth="10.625" defaultRowHeight="15.75" x14ac:dyDescent="0.25"/>
  <cols>
    <col min="1" max="1" width="8.875" style="14" customWidth="1"/>
    <col min="2" max="2" width="0.625" style="14" customWidth="1"/>
    <col min="3" max="4" width="10" style="14" customWidth="1"/>
    <col min="5" max="5" width="8.375" style="14" customWidth="1"/>
    <col min="6" max="6" width="0.625" style="14" customWidth="1"/>
    <col min="7" max="9" width="10" style="14" customWidth="1"/>
    <col min="10" max="10" width="0.625" style="14" customWidth="1"/>
    <col min="11" max="11" width="8.375" style="14" customWidth="1"/>
    <col min="12" max="12" width="10" style="14" customWidth="1"/>
    <col min="13" max="13" width="0.625" style="14" customWidth="1"/>
    <col min="14" max="15" width="10" style="14" customWidth="1"/>
    <col min="16" max="16" width="8.375" style="14" customWidth="1"/>
    <col min="17" max="17" width="10.625" style="14"/>
  </cols>
  <sheetData>
    <row r="2" spans="1:19" x14ac:dyDescent="0.25">
      <c r="C2" s="94" t="s">
        <v>94</v>
      </c>
      <c r="D2" s="95"/>
      <c r="E2" s="95"/>
      <c r="F2" s="95"/>
      <c r="G2" s="95"/>
      <c r="H2" s="95"/>
      <c r="I2" s="95"/>
      <c r="J2" s="95"/>
      <c r="K2" s="95"/>
      <c r="L2" s="95"/>
    </row>
    <row r="4" spans="1:19" x14ac:dyDescent="0.25">
      <c r="A4" s="32" t="s">
        <v>61</v>
      </c>
      <c r="B4" s="32"/>
      <c r="C4" s="111" t="s">
        <v>76</v>
      </c>
      <c r="D4" s="112"/>
      <c r="E4" s="113"/>
      <c r="G4" s="111" t="s">
        <v>77</v>
      </c>
      <c r="H4" s="112"/>
      <c r="I4" s="113"/>
      <c r="K4" s="111" t="s">
        <v>72</v>
      </c>
      <c r="L4" s="113"/>
      <c r="N4" s="111" t="s">
        <v>78</v>
      </c>
      <c r="O4" s="112"/>
      <c r="P4" s="113"/>
      <c r="Q4" s="32"/>
    </row>
    <row r="5" spans="1:19" ht="5.0999999999999996" customHeight="1" x14ac:dyDescent="0.25">
      <c r="A5" s="33" t="s">
        <v>73</v>
      </c>
      <c r="B5" s="33"/>
      <c r="C5" s="33"/>
      <c r="D5" s="33"/>
      <c r="E5" s="33"/>
      <c r="F5" s="33"/>
      <c r="G5" s="33" t="s">
        <v>74</v>
      </c>
      <c r="H5" s="33"/>
      <c r="I5" s="33"/>
      <c r="J5" s="33"/>
      <c r="K5" s="33"/>
      <c r="L5" s="33"/>
      <c r="M5" s="33"/>
      <c r="N5" s="33" t="s">
        <v>75</v>
      </c>
      <c r="O5" s="33"/>
      <c r="P5" s="33"/>
      <c r="Q5" s="33"/>
    </row>
    <row r="6" spans="1:19" x14ac:dyDescent="0.25">
      <c r="A6" s="34"/>
      <c r="B6" s="35"/>
      <c r="C6" s="36" t="s">
        <v>56</v>
      </c>
      <c r="D6" s="37" t="s">
        <v>57</v>
      </c>
      <c r="E6" s="38" t="s">
        <v>79</v>
      </c>
      <c r="F6" s="35"/>
      <c r="G6" s="39" t="s">
        <v>71</v>
      </c>
      <c r="H6" s="40" t="s">
        <v>70</v>
      </c>
      <c r="I6" s="41" t="s">
        <v>57</v>
      </c>
      <c r="J6" s="35"/>
      <c r="K6" s="39" t="s">
        <v>56</v>
      </c>
      <c r="L6" s="41" t="s">
        <v>57</v>
      </c>
      <c r="M6" s="35"/>
      <c r="N6" s="36" t="s">
        <v>56</v>
      </c>
      <c r="O6" s="37" t="s">
        <v>57</v>
      </c>
      <c r="P6" s="38" t="s">
        <v>79</v>
      </c>
      <c r="Q6" s="35"/>
    </row>
    <row r="7" spans="1:19" ht="5.0999999999999996" customHeight="1" x14ac:dyDescent="0.25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9" x14ac:dyDescent="0.25">
      <c r="A8" s="42">
        <v>42978</v>
      </c>
      <c r="B8" s="35"/>
      <c r="C8" s="97">
        <v>137100</v>
      </c>
      <c r="D8" s="44">
        <v>137100</v>
      </c>
      <c r="E8" s="45"/>
      <c r="F8" s="46"/>
      <c r="G8" s="47"/>
      <c r="H8" s="48"/>
      <c r="I8" s="49">
        <v>0.79900000000000004</v>
      </c>
      <c r="J8" s="46"/>
      <c r="K8" s="50">
        <v>0.72916666666666674</v>
      </c>
      <c r="L8" s="51">
        <v>0.995</v>
      </c>
      <c r="M8" s="46"/>
      <c r="N8" s="43">
        <v>20233</v>
      </c>
      <c r="O8" s="44">
        <v>86651.172472500009</v>
      </c>
      <c r="P8" s="45">
        <v>-0.76650056285826673</v>
      </c>
      <c r="Q8" s="46"/>
      <c r="R8" s="14"/>
      <c r="S8" s="33"/>
    </row>
    <row r="9" spans="1:19" x14ac:dyDescent="0.25">
      <c r="A9" s="42">
        <v>43008</v>
      </c>
      <c r="B9" s="35"/>
      <c r="C9" s="43">
        <v>162408.87999999995</v>
      </c>
      <c r="D9" s="44">
        <v>128499.99999999997</v>
      </c>
      <c r="E9" s="45">
        <v>0.26388233463035005</v>
      </c>
      <c r="F9" s="46"/>
      <c r="G9" s="50">
        <v>0.71123690206318657</v>
      </c>
      <c r="H9" s="52">
        <v>0.78300000000000003</v>
      </c>
      <c r="I9" s="53">
        <v>0.80200000000000005</v>
      </c>
      <c r="J9" s="46"/>
      <c r="K9" s="50">
        <v>1</v>
      </c>
      <c r="L9" s="54">
        <v>0.995</v>
      </c>
      <c r="M9" s="46"/>
      <c r="N9" s="43">
        <v>92513.48</v>
      </c>
      <c r="O9" s="44">
        <v>81520.663424999992</v>
      </c>
      <c r="P9" s="45">
        <v>0.1348469960025967</v>
      </c>
      <c r="Q9" s="46"/>
      <c r="R9" s="14"/>
      <c r="S9" s="33"/>
    </row>
    <row r="10" spans="1:19" x14ac:dyDescent="0.25">
      <c r="A10" s="42">
        <v>43039</v>
      </c>
      <c r="B10" s="35"/>
      <c r="C10" s="43">
        <v>144085.92000000001</v>
      </c>
      <c r="D10" s="44">
        <v>136000.00000000006</v>
      </c>
      <c r="E10" s="45">
        <v>5.9455294117646697E-2</v>
      </c>
      <c r="F10" s="46"/>
      <c r="G10" s="50">
        <v>0.65182169074052343</v>
      </c>
      <c r="H10" s="52">
        <v>0.80500000000000005</v>
      </c>
      <c r="I10" s="53">
        <v>0.80200000000000005</v>
      </c>
      <c r="J10" s="46"/>
      <c r="K10" s="50">
        <v>1</v>
      </c>
      <c r="L10" s="54">
        <v>0.995</v>
      </c>
      <c r="M10" s="46"/>
      <c r="N10" s="43">
        <v>74112.149999999994</v>
      </c>
      <c r="O10" s="44">
        <v>86278.678800000052</v>
      </c>
      <c r="P10" s="45">
        <v>-0.14101431511489546</v>
      </c>
      <c r="Q10" s="46"/>
      <c r="R10" s="14"/>
      <c r="S10" s="33"/>
    </row>
    <row r="11" spans="1:19" x14ac:dyDescent="0.25">
      <c r="A11" s="42">
        <v>43069</v>
      </c>
      <c r="B11" s="35"/>
      <c r="C11" s="43">
        <v>125859.39</v>
      </c>
      <c r="D11" s="44">
        <v>138200</v>
      </c>
      <c r="E11" s="45">
        <v>-8.9295296671490595E-2</v>
      </c>
      <c r="F11" s="46"/>
      <c r="G11" s="50">
        <v>0.73206461009449653</v>
      </c>
      <c r="H11" s="52">
        <v>0.81599999999999995</v>
      </c>
      <c r="I11" s="53">
        <v>0.80400000000000005</v>
      </c>
      <c r="J11" s="46"/>
      <c r="K11" s="50">
        <v>1</v>
      </c>
      <c r="L11" s="54">
        <v>0.995</v>
      </c>
      <c r="M11" s="46"/>
      <c r="N11" s="43">
        <v>71429.2</v>
      </c>
      <c r="O11" s="44">
        <v>87893.002619999999</v>
      </c>
      <c r="P11" s="45">
        <v>-0.18731642029775955</v>
      </c>
      <c r="Q11" s="46"/>
      <c r="R11" s="14"/>
      <c r="S11" s="33"/>
    </row>
    <row r="12" spans="1:19" x14ac:dyDescent="0.25">
      <c r="A12" s="42">
        <v>43100</v>
      </c>
      <c r="B12" s="35"/>
      <c r="C12" s="43">
        <v>140085.19</v>
      </c>
      <c r="D12" s="44">
        <v>140000</v>
      </c>
      <c r="E12" s="45">
        <v>6.0850000000001658E-4</v>
      </c>
      <c r="F12" s="46"/>
      <c r="G12" s="50">
        <v>0.63754412165639096</v>
      </c>
      <c r="H12" s="52">
        <v>0.80100000000000005</v>
      </c>
      <c r="I12" s="53">
        <v>0.80700000000000005</v>
      </c>
      <c r="J12" s="46"/>
      <c r="K12" s="50">
        <v>1</v>
      </c>
      <c r="L12" s="54">
        <v>0.995</v>
      </c>
      <c r="M12" s="46"/>
      <c r="N12" s="43">
        <v>70545.000000000015</v>
      </c>
      <c r="O12" s="44">
        <v>89370.00450000001</v>
      </c>
      <c r="P12" s="45">
        <v>-0.21064119449607943</v>
      </c>
      <c r="Q12" s="46"/>
      <c r="R12" s="14"/>
      <c r="S12" s="33"/>
    </row>
    <row r="13" spans="1:19" x14ac:dyDescent="0.25">
      <c r="A13" s="42">
        <v>43131</v>
      </c>
      <c r="B13" s="35"/>
      <c r="C13" s="43">
        <v>143110.21999999997</v>
      </c>
      <c r="D13" s="44">
        <v>143499.99999999991</v>
      </c>
      <c r="E13" s="45">
        <v>-2.7162369337974971E-3</v>
      </c>
      <c r="F13" s="46"/>
      <c r="G13" s="50">
        <v>0.71813439194714168</v>
      </c>
      <c r="H13" s="52">
        <v>0.79288957900449097</v>
      </c>
      <c r="I13" s="53">
        <v>0.80799999999999994</v>
      </c>
      <c r="J13" s="46"/>
      <c r="K13" s="50">
        <v>1</v>
      </c>
      <c r="L13" s="54">
        <v>0.995</v>
      </c>
      <c r="M13" s="46"/>
      <c r="N13" s="43">
        <v>81564</v>
      </c>
      <c r="O13" s="44">
        <v>91717.766699999935</v>
      </c>
      <c r="P13" s="45">
        <v>-0.11070665003446864</v>
      </c>
      <c r="Q13" s="46"/>
      <c r="R13" s="14"/>
      <c r="S13" s="33"/>
    </row>
    <row r="14" spans="1:19" x14ac:dyDescent="0.25">
      <c r="A14" s="42">
        <v>43159</v>
      </c>
      <c r="B14" s="35"/>
      <c r="C14" s="43">
        <v>140345.25000000003</v>
      </c>
      <c r="D14" s="44">
        <v>142200.00000000009</v>
      </c>
      <c r="E14" s="45">
        <v>-1.304324894514808E-2</v>
      </c>
      <c r="F14" s="46"/>
      <c r="G14" s="50">
        <v>0.73367983424309424</v>
      </c>
      <c r="H14" s="52">
        <v>0.76670138095830165</v>
      </c>
      <c r="I14" s="53">
        <v>0.80099999999999993</v>
      </c>
      <c r="J14" s="46"/>
      <c r="K14" s="50">
        <v>1</v>
      </c>
      <c r="L14" s="54">
        <v>0.995</v>
      </c>
      <c r="M14" s="46"/>
      <c r="N14" s="43">
        <v>82026.390000000014</v>
      </c>
      <c r="O14" s="44">
        <v>90099.487755000053</v>
      </c>
      <c r="P14" s="45">
        <v>-8.9602038326261443E-2</v>
      </c>
      <c r="Q14" s="46"/>
      <c r="R14" s="14"/>
      <c r="S14" s="33"/>
    </row>
    <row r="15" spans="1:19" x14ac:dyDescent="0.25">
      <c r="A15" s="42">
        <v>43190</v>
      </c>
      <c r="B15" s="35"/>
      <c r="C15" s="43">
        <v>181139.68</v>
      </c>
      <c r="D15" s="44">
        <v>172599.99999999994</v>
      </c>
      <c r="E15" s="45">
        <v>4.9476709154113868E-2</v>
      </c>
      <c r="F15" s="46"/>
      <c r="G15" s="50">
        <v>0.77656582273897801</v>
      </c>
      <c r="H15" s="52">
        <v>0.77656582273897801</v>
      </c>
      <c r="I15" s="53">
        <v>0.79200000000000004</v>
      </c>
      <c r="J15" s="46"/>
      <c r="K15" s="50">
        <v>1</v>
      </c>
      <c r="L15" s="54">
        <v>0.995</v>
      </c>
      <c r="M15" s="46"/>
      <c r="N15" s="43">
        <v>111256</v>
      </c>
      <c r="O15" s="44">
        <v>108132.48467999997</v>
      </c>
      <c r="P15" s="45">
        <v>2.8886003398918992E-2</v>
      </c>
      <c r="Q15" s="46"/>
      <c r="R15" s="14"/>
      <c r="S15" s="33"/>
    </row>
    <row r="16" spans="1:19" x14ac:dyDescent="0.25">
      <c r="A16" s="42">
        <v>43220</v>
      </c>
      <c r="B16" s="35"/>
      <c r="C16" s="43">
        <v>170376.21</v>
      </c>
      <c r="D16" s="44">
        <v>173100.00000000003</v>
      </c>
      <c r="E16" s="45">
        <v>-1.5735355285962083E-2</v>
      </c>
      <c r="F16" s="46"/>
      <c r="G16" s="50">
        <v>0.77140486286661725</v>
      </c>
      <c r="H16" s="52">
        <v>0.77543380440696674</v>
      </c>
      <c r="I16" s="53">
        <v>0.78900000000000003</v>
      </c>
      <c r="J16" s="46"/>
      <c r="K16" s="50">
        <v>1</v>
      </c>
      <c r="L16" s="54">
        <v>0.995</v>
      </c>
      <c r="M16" s="46"/>
      <c r="N16" s="43">
        <v>103463</v>
      </c>
      <c r="O16" s="44">
        <v>108034.95129750003</v>
      </c>
      <c r="P16" s="45">
        <v>-4.2319186916742031E-2</v>
      </c>
      <c r="Q16" s="46"/>
      <c r="R16" s="14"/>
      <c r="S16" s="33"/>
    </row>
    <row r="17" spans="1:19" x14ac:dyDescent="0.25">
      <c r="A17" s="42">
        <v>43251</v>
      </c>
      <c r="B17" s="35"/>
      <c r="C17" s="43">
        <v>179801.36000000002</v>
      </c>
      <c r="D17" s="44">
        <v>161500</v>
      </c>
      <c r="E17" s="45">
        <v>0.11332111455108368</v>
      </c>
      <c r="F17" s="46"/>
      <c r="G17" s="50">
        <v>0.73445133237453608</v>
      </c>
      <c r="H17" s="52">
        <v>0.77267936707596718</v>
      </c>
      <c r="I17" s="53">
        <v>0.79200000000000004</v>
      </c>
      <c r="J17" s="46"/>
      <c r="K17" s="50">
        <v>1</v>
      </c>
      <c r="L17" s="54">
        <v>0.995</v>
      </c>
      <c r="M17" s="46"/>
      <c r="N17" s="43">
        <v>104833</v>
      </c>
      <c r="O17" s="44">
        <v>101178.42570000002</v>
      </c>
      <c r="P17" s="45">
        <v>3.6120094523273229E-2</v>
      </c>
      <c r="Q17" s="46"/>
      <c r="R17" s="14"/>
      <c r="S17" s="33"/>
    </row>
    <row r="18" spans="1:19" x14ac:dyDescent="0.25">
      <c r="A18" s="42">
        <v>43281</v>
      </c>
      <c r="B18" s="35"/>
      <c r="C18" s="43">
        <v>168135.61</v>
      </c>
      <c r="D18" s="44">
        <v>150599.99999999997</v>
      </c>
      <c r="E18" s="45">
        <v>0.11643831341301474</v>
      </c>
      <c r="F18" s="46"/>
      <c r="G18" s="50">
        <v>0.7775265355559926</v>
      </c>
      <c r="H18" s="52">
        <v>0.7775265355559926</v>
      </c>
      <c r="I18" s="53">
        <v>0.8</v>
      </c>
      <c r="J18" s="46"/>
      <c r="K18" s="50">
        <v>1</v>
      </c>
      <c r="L18" s="54">
        <v>0.995</v>
      </c>
      <c r="M18" s="46"/>
      <c r="N18" s="43">
        <v>102018</v>
      </c>
      <c r="O18" s="44">
        <v>95302.69200000001</v>
      </c>
      <c r="P18" s="45">
        <v>7.0462941382600078E-2</v>
      </c>
      <c r="Q18" s="46"/>
      <c r="R18" s="14"/>
      <c r="S18" s="33"/>
    </row>
    <row r="19" spans="1:19" x14ac:dyDescent="0.25">
      <c r="A19" s="42">
        <v>43312</v>
      </c>
      <c r="B19" s="35"/>
      <c r="C19" s="43">
        <v>157606.5</v>
      </c>
      <c r="D19" s="44">
        <v>147200.00000000003</v>
      </c>
      <c r="E19" s="45">
        <v>7.0696331521738917E-2</v>
      </c>
      <c r="F19" s="46"/>
      <c r="G19" s="55">
        <v>0.75530416073965778</v>
      </c>
      <c r="H19" s="56">
        <v>0.78561536024041334</v>
      </c>
      <c r="I19" s="57">
        <v>0.80099999999999993</v>
      </c>
      <c r="J19" s="46"/>
      <c r="K19" s="50">
        <v>1</v>
      </c>
      <c r="L19" s="58">
        <v>0.995</v>
      </c>
      <c r="M19" s="46"/>
      <c r="N19" s="43">
        <v>93186</v>
      </c>
      <c r="O19" s="44">
        <v>93267.542880000023</v>
      </c>
      <c r="P19" s="45">
        <v>-8.7428999930809243E-4</v>
      </c>
      <c r="Q19" s="46"/>
      <c r="R19" s="14"/>
      <c r="S19" s="33"/>
    </row>
    <row r="20" spans="1:19" ht="5.0999999999999996" customHeight="1" thickBot="1" x14ac:dyDescent="0.3">
      <c r="A20" s="59"/>
      <c r="C20" s="13"/>
      <c r="D20" s="13"/>
      <c r="E20" s="60"/>
      <c r="G20" s="61"/>
      <c r="H20" s="61"/>
      <c r="I20" s="61"/>
      <c r="P20" s="60"/>
      <c r="R20" s="14"/>
      <c r="S20" s="33"/>
    </row>
    <row r="21" spans="1:19" ht="16.5" thickBot="1" x14ac:dyDescent="0.3">
      <c r="A21" s="34" t="s">
        <v>80</v>
      </c>
      <c r="B21" s="35"/>
      <c r="C21" s="62">
        <v>1850054.21</v>
      </c>
      <c r="D21" s="63">
        <v>1770500</v>
      </c>
      <c r="E21" s="64">
        <v>4.4933188364868662E-2</v>
      </c>
      <c r="F21" s="46"/>
      <c r="G21" s="65">
        <v>0.72724856954732864</v>
      </c>
      <c r="H21" s="66">
        <v>0.78658289545282822</v>
      </c>
      <c r="I21" s="67">
        <v>0.79974999999999996</v>
      </c>
      <c r="J21" s="46"/>
      <c r="K21" s="65">
        <v>0.97743055555555569</v>
      </c>
      <c r="L21" s="67">
        <v>0.99499999999999977</v>
      </c>
      <c r="M21" s="46"/>
      <c r="N21" s="62">
        <v>1007179.22</v>
      </c>
      <c r="O21" s="63">
        <v>1119446.87283</v>
      </c>
      <c r="P21" s="64">
        <v>-0.10028850457742899</v>
      </c>
      <c r="Q21" s="46"/>
      <c r="R21" s="14"/>
      <c r="S21" s="33"/>
    </row>
    <row r="22" spans="1:19" ht="5.0999999999999996" customHeight="1" x14ac:dyDescent="0.25">
      <c r="C22" s="13"/>
      <c r="D22" s="13"/>
      <c r="R22" s="14"/>
      <c r="S22" s="33"/>
    </row>
    <row r="23" spans="1:19" x14ac:dyDescent="0.25">
      <c r="A23" s="42">
        <v>43343</v>
      </c>
      <c r="B23" s="35"/>
      <c r="C23" s="43">
        <v>151235.12</v>
      </c>
      <c r="D23" s="44">
        <v>137100</v>
      </c>
      <c r="E23" s="45">
        <v>0.1031008023340627</v>
      </c>
      <c r="F23" s="46"/>
      <c r="G23" s="47">
        <v>0.77662091397938771</v>
      </c>
      <c r="H23" s="48">
        <v>0.78676816889297596</v>
      </c>
      <c r="I23" s="49">
        <v>0.79300000000000015</v>
      </c>
      <c r="J23" s="46"/>
      <c r="K23" s="50">
        <v>1</v>
      </c>
      <c r="L23" s="51">
        <v>0.995</v>
      </c>
      <c r="M23" s="46"/>
      <c r="N23" s="43">
        <v>93091</v>
      </c>
      <c r="O23" s="44">
        <v>86000.475307500034</v>
      </c>
      <c r="P23" s="45">
        <v>8.2447505867233359E-2</v>
      </c>
      <c r="Q23" s="46"/>
      <c r="R23" s="14"/>
      <c r="S23" s="33"/>
    </row>
    <row r="24" spans="1:19" x14ac:dyDescent="0.25">
      <c r="A24" s="42">
        <v>43373</v>
      </c>
      <c r="B24" s="35"/>
      <c r="C24" s="43">
        <v>159007.87</v>
      </c>
      <c r="D24" s="44">
        <v>128499.99999999997</v>
      </c>
      <c r="E24" s="45">
        <v>0.23741533073929985</v>
      </c>
      <c r="F24" s="46"/>
      <c r="G24" s="50">
        <v>0.75374651184049102</v>
      </c>
      <c r="H24" s="52">
        <v>0.76495193000940276</v>
      </c>
      <c r="I24" s="53">
        <v>0.79600000000000004</v>
      </c>
      <c r="J24" s="46"/>
      <c r="K24" s="50">
        <v>0.98966666666666681</v>
      </c>
      <c r="L24" s="54">
        <v>0.995</v>
      </c>
      <c r="M24" s="46"/>
      <c r="N24" s="43">
        <v>94198</v>
      </c>
      <c r="O24" s="44">
        <v>80910.783149999974</v>
      </c>
      <c r="P24" s="45">
        <v>0.16422059375407283</v>
      </c>
      <c r="Q24" s="46"/>
      <c r="R24" s="14"/>
      <c r="S24" s="33"/>
    </row>
    <row r="25" spans="1:19" x14ac:dyDescent="0.25">
      <c r="A25" s="42">
        <v>43404</v>
      </c>
      <c r="B25" s="35"/>
      <c r="C25" s="43">
        <v>163076.25</v>
      </c>
      <c r="D25" s="44">
        <v>136000.00000000006</v>
      </c>
      <c r="E25" s="45">
        <v>0.19909007352941124</v>
      </c>
      <c r="F25" s="46"/>
      <c r="G25" s="50">
        <v>0.74836603610700303</v>
      </c>
      <c r="H25" s="52">
        <v>0.77306624835176141</v>
      </c>
      <c r="I25" s="53">
        <v>0.79600000000000004</v>
      </c>
      <c r="J25" s="46"/>
      <c r="K25" s="50">
        <v>1</v>
      </c>
      <c r="L25" s="54">
        <v>0.995</v>
      </c>
      <c r="M25" s="46"/>
      <c r="N25" s="43">
        <v>96763</v>
      </c>
      <c r="O25" s="44">
        <v>85633.202400000053</v>
      </c>
      <c r="P25" s="45">
        <v>0.12997058720298355</v>
      </c>
      <c r="Q25" s="46"/>
      <c r="R25" s="14"/>
      <c r="S25" s="33"/>
    </row>
    <row r="26" spans="1:19" x14ac:dyDescent="0.25">
      <c r="A26" s="42">
        <v>43434</v>
      </c>
      <c r="B26" s="35"/>
      <c r="C26" s="43">
        <v>146850.5</v>
      </c>
      <c r="D26" s="44">
        <v>138200</v>
      </c>
      <c r="E26" s="45">
        <v>6.2594066570188137E-2</v>
      </c>
      <c r="F26" s="46"/>
      <c r="G26" s="50">
        <v>0.5840013844055979</v>
      </c>
      <c r="H26" s="52">
        <v>0.77539053958877702</v>
      </c>
      <c r="I26" s="53">
        <v>0.79800000000000015</v>
      </c>
      <c r="J26" s="46"/>
      <c r="K26" s="50">
        <v>1</v>
      </c>
      <c r="L26" s="54">
        <v>0.995</v>
      </c>
      <c r="M26" s="46"/>
      <c r="N26" s="43">
        <v>67365</v>
      </c>
      <c r="O26" s="44">
        <v>87237.084690000018</v>
      </c>
      <c r="P26" s="45">
        <v>-0.22779400252330936</v>
      </c>
      <c r="Q26" s="46"/>
      <c r="R26" s="14"/>
      <c r="S26" s="33"/>
    </row>
    <row r="27" spans="1:19" x14ac:dyDescent="0.25">
      <c r="A27" s="42">
        <v>43465</v>
      </c>
      <c r="B27" s="35"/>
      <c r="C27" s="43">
        <v>136757.5</v>
      </c>
      <c r="D27" s="44">
        <v>140000</v>
      </c>
      <c r="E27" s="45">
        <v>-2.3160714285714284E-2</v>
      </c>
      <c r="F27" s="46"/>
      <c r="G27" s="50">
        <v>0.44437278294707711</v>
      </c>
      <c r="H27" s="52">
        <v>0.7784237300489768</v>
      </c>
      <c r="I27" s="53">
        <v>0.80100000000000005</v>
      </c>
      <c r="J27" s="46"/>
      <c r="K27" s="50">
        <v>1</v>
      </c>
      <c r="L27" s="54">
        <v>0.995</v>
      </c>
      <c r="M27" s="46"/>
      <c r="N27" s="43">
        <v>49358</v>
      </c>
      <c r="O27" s="44">
        <v>88705.543500000014</v>
      </c>
      <c r="P27" s="45">
        <v>-0.44357479755478874</v>
      </c>
      <c r="Q27" s="46"/>
      <c r="R27" s="14"/>
      <c r="S27" s="33"/>
    </row>
    <row r="28" spans="1:19" x14ac:dyDescent="0.25">
      <c r="A28" s="42">
        <v>43496</v>
      </c>
      <c r="B28" s="35"/>
      <c r="C28" s="43">
        <v>138178.75</v>
      </c>
      <c r="D28" s="44">
        <v>143499.99999999991</v>
      </c>
      <c r="E28" s="45">
        <v>-3.7081881533100457E-2</v>
      </c>
      <c r="F28" s="46"/>
      <c r="G28" s="50">
        <v>0.70037377199448703</v>
      </c>
      <c r="H28" s="52">
        <v>0.77749593756347468</v>
      </c>
      <c r="I28" s="53">
        <v>0.80200000000000005</v>
      </c>
      <c r="J28" s="46"/>
      <c r="K28" s="50">
        <v>1</v>
      </c>
      <c r="L28" s="54">
        <v>0.995</v>
      </c>
      <c r="M28" s="46"/>
      <c r="N28" s="43">
        <v>75664.274000000019</v>
      </c>
      <c r="O28" s="44">
        <v>91036.694174999968</v>
      </c>
      <c r="P28" s="45">
        <v>-0.16885960451781698</v>
      </c>
      <c r="Q28" s="46"/>
      <c r="R28" s="14"/>
      <c r="S28" s="33"/>
    </row>
    <row r="29" spans="1:19" x14ac:dyDescent="0.25">
      <c r="A29" s="42">
        <v>43524</v>
      </c>
      <c r="B29" s="35"/>
      <c r="C29" s="43">
        <v>156207.75</v>
      </c>
      <c r="D29" s="44">
        <v>142200.00000000009</v>
      </c>
      <c r="E29" s="45">
        <v>9.8507383966244047E-2</v>
      </c>
      <c r="F29" s="46"/>
      <c r="G29" s="50">
        <v>0.66850166275613909</v>
      </c>
      <c r="H29" s="52">
        <v>0.73322941998513458</v>
      </c>
      <c r="I29" s="53">
        <v>0.79500000000000004</v>
      </c>
      <c r="J29" s="46"/>
      <c r="K29" s="50">
        <v>0.99785714285714289</v>
      </c>
      <c r="L29" s="54">
        <v>0.995</v>
      </c>
      <c r="M29" s="46"/>
      <c r="N29" s="43">
        <v>82519</v>
      </c>
      <c r="O29" s="44">
        <v>89424.585225000061</v>
      </c>
      <c r="P29" s="45">
        <v>-7.7222446239197037E-2</v>
      </c>
      <c r="Q29" s="46"/>
      <c r="R29" s="14"/>
      <c r="S29" s="33"/>
    </row>
    <row r="30" spans="1:19" x14ac:dyDescent="0.25">
      <c r="A30" s="42">
        <v>43555</v>
      </c>
      <c r="B30" s="35"/>
      <c r="C30" s="43">
        <v>183023.5</v>
      </c>
      <c r="D30" s="44">
        <v>172599.99999999994</v>
      </c>
      <c r="E30" s="45">
        <v>6.0391077636153312E-2</v>
      </c>
      <c r="F30" s="46"/>
      <c r="G30" s="50">
        <v>0.70413254376166035</v>
      </c>
      <c r="H30" s="52">
        <v>0.74998275268788073</v>
      </c>
      <c r="I30" s="53">
        <v>0.78600000000000003</v>
      </c>
      <c r="J30" s="46"/>
      <c r="K30" s="50">
        <v>1</v>
      </c>
      <c r="L30" s="54">
        <v>0.995</v>
      </c>
      <c r="M30" s="46"/>
      <c r="N30" s="43">
        <v>102984</v>
      </c>
      <c r="O30" s="44">
        <v>107313.29918999998</v>
      </c>
      <c r="P30" s="45">
        <v>-4.0342615711915449E-2</v>
      </c>
      <c r="Q30" s="46"/>
      <c r="R30" s="14"/>
      <c r="S30" s="14"/>
    </row>
    <row r="31" spans="1:19" x14ac:dyDescent="0.25">
      <c r="A31" s="42">
        <v>43585</v>
      </c>
      <c r="B31" s="35"/>
      <c r="C31" s="43">
        <v>203032.5</v>
      </c>
      <c r="D31" s="44">
        <v>173100.00000000003</v>
      </c>
      <c r="E31" s="45">
        <v>0.17292027729636028</v>
      </c>
      <c r="F31" s="46"/>
      <c r="G31" s="50">
        <v>0.73357919273373751</v>
      </c>
      <c r="H31" s="52">
        <v>0.7524214969101316</v>
      </c>
      <c r="I31" s="53">
        <v>0.78300000000000014</v>
      </c>
      <c r="J31" s="46"/>
      <c r="K31" s="50">
        <v>1</v>
      </c>
      <c r="L31" s="54">
        <v>0.995</v>
      </c>
      <c r="M31" s="46"/>
      <c r="N31" s="43">
        <v>118571.11999999988</v>
      </c>
      <c r="O31" s="44">
        <v>107213.39273250004</v>
      </c>
      <c r="P31" s="45">
        <v>0.10593571360844477</v>
      </c>
    </row>
    <row r="32" spans="1:19" x14ac:dyDescent="0.25">
      <c r="A32" s="42">
        <v>43616</v>
      </c>
      <c r="B32" s="35"/>
      <c r="C32" s="43">
        <v>176372</v>
      </c>
      <c r="D32" s="44">
        <v>161500</v>
      </c>
      <c r="E32" s="45">
        <v>9.2086687306501547E-2</v>
      </c>
      <c r="F32" s="46"/>
      <c r="G32" s="50">
        <v>0.6946177809020706</v>
      </c>
      <c r="H32" s="52">
        <v>0.77562732962137881</v>
      </c>
      <c r="I32" s="53">
        <v>0.78600000000000003</v>
      </c>
      <c r="J32" s="46"/>
      <c r="K32" s="50">
        <v>1</v>
      </c>
      <c r="L32" s="54">
        <v>0.995</v>
      </c>
      <c r="M32" s="46"/>
      <c r="N32" s="43">
        <v>93327</v>
      </c>
      <c r="O32" s="44">
        <v>100411.922475</v>
      </c>
      <c r="P32" s="45">
        <v>-7.0558578108729703E-2</v>
      </c>
    </row>
    <row r="33" spans="1:16" x14ac:dyDescent="0.25">
      <c r="A33" s="42">
        <v>43646</v>
      </c>
      <c r="B33" s="35"/>
      <c r="C33" s="43">
        <v>170303.75</v>
      </c>
      <c r="D33" s="44">
        <v>150599.99999999997</v>
      </c>
      <c r="E33" s="45">
        <v>0.13083499335989399</v>
      </c>
      <c r="F33" s="46"/>
      <c r="G33" s="50">
        <v>0.54305954868566653</v>
      </c>
      <c r="H33" s="52">
        <v>0.77261268051296916</v>
      </c>
      <c r="I33" s="53">
        <v>0.79400000000000004</v>
      </c>
      <c r="J33" s="46"/>
      <c r="K33" s="50">
        <v>0.99945925925925927</v>
      </c>
      <c r="L33" s="54">
        <v>0.995</v>
      </c>
      <c r="M33" s="46"/>
      <c r="N33" s="43">
        <v>73163</v>
      </c>
      <c r="O33" s="44">
        <v>94587.92181</v>
      </c>
      <c r="P33" s="45">
        <v>-0.22650800863387741</v>
      </c>
    </row>
    <row r="34" spans="1:16" x14ac:dyDescent="0.25">
      <c r="A34" s="42">
        <v>43677</v>
      </c>
      <c r="B34" s="35"/>
      <c r="C34" s="43">
        <v>176058.30000000002</v>
      </c>
      <c r="D34" s="44">
        <v>147200.00000000003</v>
      </c>
      <c r="E34" s="45">
        <v>0.19604823369565205</v>
      </c>
      <c r="F34" s="46"/>
      <c r="G34" s="55">
        <v>0.58358045656569368</v>
      </c>
      <c r="H34" s="56">
        <v>0.78032173065543631</v>
      </c>
      <c r="I34" s="57">
        <v>0.79500000000000004</v>
      </c>
      <c r="J34" s="46"/>
      <c r="K34" s="50">
        <v>1</v>
      </c>
      <c r="L34" s="58">
        <v>0.995</v>
      </c>
      <c r="M34" s="46"/>
      <c r="N34" s="43">
        <v>80141</v>
      </c>
      <c r="O34" s="44">
        <v>92568.909600000028</v>
      </c>
      <c r="P34" s="45">
        <v>-0.13425576312503118</v>
      </c>
    </row>
    <row r="35" spans="1:16" ht="5.0999999999999996" customHeight="1" thickBot="1" x14ac:dyDescent="0.3">
      <c r="A35" s="59"/>
      <c r="C35" s="13"/>
      <c r="D35" s="13"/>
      <c r="E35" s="60"/>
      <c r="G35" s="61"/>
      <c r="H35" s="61"/>
      <c r="I35" s="61"/>
      <c r="P35" s="60"/>
    </row>
    <row r="36" spans="1:16" ht="16.5" thickBot="1" x14ac:dyDescent="0.3">
      <c r="A36" s="34" t="s">
        <v>95</v>
      </c>
      <c r="B36" s="35"/>
      <c r="C36" s="62">
        <v>1960103.79</v>
      </c>
      <c r="D36" s="63">
        <v>1770500</v>
      </c>
      <c r="E36" s="64">
        <v>0.10709053374752897</v>
      </c>
      <c r="F36" s="46"/>
      <c r="G36" s="65">
        <v>0.66124604888991756</v>
      </c>
      <c r="H36" s="66">
        <v>0.7683576637356917</v>
      </c>
      <c r="I36" s="67">
        <v>0.79375000000000018</v>
      </c>
      <c r="J36" s="46"/>
      <c r="K36" s="65">
        <v>0.99891525573192241</v>
      </c>
      <c r="L36" s="67">
        <v>0.99499999999999977</v>
      </c>
      <c r="M36" s="46"/>
      <c r="N36" s="62">
        <v>1027144.3939999999</v>
      </c>
      <c r="O36" s="63">
        <v>1111043.8142550001</v>
      </c>
      <c r="P36" s="64">
        <v>-7.5514051901956897E-2</v>
      </c>
    </row>
    <row r="37" spans="1:16" ht="5.0999999999999996" customHeight="1" x14ac:dyDescent="0.25">
      <c r="C37" s="13"/>
      <c r="D37" s="13"/>
    </row>
    <row r="38" spans="1:16" x14ac:dyDescent="0.25">
      <c r="A38" s="42">
        <v>43708</v>
      </c>
      <c r="B38" s="35"/>
      <c r="C38" s="43">
        <v>159382.35250000001</v>
      </c>
      <c r="D38" s="44">
        <v>137100</v>
      </c>
      <c r="E38" s="45">
        <v>0.1625262764405544</v>
      </c>
      <c r="F38" s="46"/>
      <c r="G38" s="47">
        <v>0.63930002646702777</v>
      </c>
      <c r="H38" s="48">
        <v>0.78789026906410653</v>
      </c>
      <c r="I38" s="49">
        <v>0.78700000000000014</v>
      </c>
      <c r="J38" s="46"/>
      <c r="K38" s="50">
        <v>1</v>
      </c>
      <c r="L38" s="51">
        <v>0.995</v>
      </c>
      <c r="M38" s="46"/>
      <c r="N38" s="43">
        <v>78552</v>
      </c>
      <c r="O38" s="44">
        <v>85349.778142500028</v>
      </c>
      <c r="P38" s="45">
        <v>-7.9646113797161314E-2</v>
      </c>
    </row>
    <row r="39" spans="1:16" x14ac:dyDescent="0.25">
      <c r="A39" s="42">
        <v>43738</v>
      </c>
      <c r="B39" s="35"/>
      <c r="C39" s="43">
        <v>145910.22</v>
      </c>
      <c r="D39" s="44">
        <v>128499.99999999997</v>
      </c>
      <c r="E39" s="45">
        <v>0.13548809338521428</v>
      </c>
      <c r="F39" s="46"/>
      <c r="G39" s="50">
        <v>0.67673216012408088</v>
      </c>
      <c r="H39" s="52">
        <v>0.78200000000000003</v>
      </c>
      <c r="I39" s="53">
        <v>0.79000000000000015</v>
      </c>
      <c r="J39" s="46"/>
      <c r="K39" s="50">
        <v>1</v>
      </c>
      <c r="L39" s="54">
        <v>0.995</v>
      </c>
      <c r="M39" s="46"/>
      <c r="N39" s="43">
        <v>78500</v>
      </c>
      <c r="O39" s="44">
        <v>80300.902874999985</v>
      </c>
      <c r="P39" s="45">
        <v>-2.2426931834170681E-2</v>
      </c>
    </row>
    <row r="40" spans="1:16" x14ac:dyDescent="0.25">
      <c r="A40" s="42">
        <v>43769</v>
      </c>
      <c r="B40" s="35"/>
      <c r="C40" s="43">
        <v>172666.78249999994</v>
      </c>
      <c r="D40" s="44">
        <v>136000.00000000006</v>
      </c>
      <c r="E40" s="45">
        <v>0.2696086948529402</v>
      </c>
      <c r="F40" s="46"/>
      <c r="G40" s="50">
        <v>0.67858925847171048</v>
      </c>
      <c r="H40" s="52">
        <v>0.76700000000000002</v>
      </c>
      <c r="I40" s="53">
        <v>0.79000000000000015</v>
      </c>
      <c r="J40" s="46"/>
      <c r="K40" s="50">
        <v>0.99309318996415774</v>
      </c>
      <c r="L40" s="54">
        <v>0.995</v>
      </c>
      <c r="M40" s="46"/>
      <c r="N40" s="43">
        <v>93150.010000000009</v>
      </c>
      <c r="O40" s="44">
        <v>84987.726000000039</v>
      </c>
      <c r="P40" s="45">
        <v>9.6040738870927872E-2</v>
      </c>
    </row>
    <row r="41" spans="1:16" x14ac:dyDescent="0.25">
      <c r="A41" s="42">
        <v>43799</v>
      </c>
      <c r="B41" s="35"/>
      <c r="C41" s="43">
        <v>158164.845</v>
      </c>
      <c r="D41" s="44">
        <v>138200</v>
      </c>
      <c r="E41" s="45">
        <v>0.14446342257597686</v>
      </c>
      <c r="F41" s="46"/>
      <c r="G41" s="50">
        <v>0.6882795934844167</v>
      </c>
      <c r="H41" s="52">
        <v>0.75600000000000001</v>
      </c>
      <c r="I41" s="53">
        <v>0.79200000000000015</v>
      </c>
      <c r="J41" s="46"/>
      <c r="K41" s="50">
        <v>1</v>
      </c>
      <c r="L41" s="54">
        <v>0.995</v>
      </c>
      <c r="M41" s="46"/>
      <c r="N41" s="43">
        <v>86545</v>
      </c>
      <c r="O41" s="44">
        <v>86581.166760000022</v>
      </c>
      <c r="P41" s="45">
        <v>-4.1772086648214033E-4</v>
      </c>
    </row>
    <row r="42" spans="1:16" x14ac:dyDescent="0.25">
      <c r="A42" s="42">
        <v>43830</v>
      </c>
      <c r="B42" s="35"/>
      <c r="C42" s="43">
        <v>158039.74250000002</v>
      </c>
      <c r="D42" s="44">
        <v>140000</v>
      </c>
      <c r="E42" s="45">
        <v>0.12885530357142874</v>
      </c>
      <c r="F42" s="46"/>
      <c r="G42" s="50">
        <v>0.50766626970985151</v>
      </c>
      <c r="H42" s="52">
        <v>0.72099999999999997</v>
      </c>
      <c r="I42" s="53">
        <v>0.79500000000000015</v>
      </c>
      <c r="J42" s="46"/>
      <c r="K42" s="50">
        <v>0.98023297491039429</v>
      </c>
      <c r="L42" s="54">
        <v>0.995</v>
      </c>
      <c r="M42" s="46"/>
      <c r="N42" s="43">
        <v>63784</v>
      </c>
      <c r="O42" s="44">
        <v>88041.082500000033</v>
      </c>
      <c r="P42" s="45">
        <v>-0.27552003918170842</v>
      </c>
    </row>
    <row r="43" spans="1:16" x14ac:dyDescent="0.25">
      <c r="A43" s="42">
        <v>43861</v>
      </c>
      <c r="B43" s="35"/>
      <c r="C43" s="43">
        <v>159590.4025</v>
      </c>
      <c r="D43" s="44">
        <v>143499.99999999991</v>
      </c>
      <c r="E43" s="45">
        <v>0.11212824041811911</v>
      </c>
      <c r="F43" s="46"/>
      <c r="G43" s="50">
        <v>0.65981797590993141</v>
      </c>
      <c r="H43" s="52">
        <v>0.77112024564154624</v>
      </c>
      <c r="I43" s="53">
        <v>0.79600000000000004</v>
      </c>
      <c r="J43" s="46"/>
      <c r="K43" s="50">
        <v>0.99891612903225802</v>
      </c>
      <c r="L43" s="54">
        <v>0.995</v>
      </c>
      <c r="M43" s="46"/>
      <c r="N43" s="43">
        <v>83713.989999999991</v>
      </c>
      <c r="O43" s="44">
        <v>90355.621649999957</v>
      </c>
      <c r="P43" s="45">
        <v>-7.3505461295223895E-2</v>
      </c>
    </row>
    <row r="44" spans="1:16" x14ac:dyDescent="0.25">
      <c r="A44" s="42">
        <v>43890</v>
      </c>
      <c r="B44" s="35"/>
      <c r="C44" s="43">
        <v>160024.563392857</v>
      </c>
      <c r="D44" s="44">
        <v>142200.00000000009</v>
      </c>
      <c r="E44" s="45">
        <v>0.12534854706650425</v>
      </c>
      <c r="F44" s="46"/>
      <c r="G44" s="50">
        <v>0.72688510583560351</v>
      </c>
      <c r="H44" s="52">
        <v>0.75410446825932731</v>
      </c>
      <c r="I44" s="53">
        <v>0.78900000000000003</v>
      </c>
      <c r="J44" s="46"/>
      <c r="K44" s="50">
        <v>0.99878965517241391</v>
      </c>
      <c r="L44" s="54">
        <v>0.995</v>
      </c>
      <c r="M44" s="46"/>
      <c r="N44" s="43">
        <v>92473.98</v>
      </c>
      <c r="O44" s="44">
        <v>88749.682695000054</v>
      </c>
      <c r="P44" s="45">
        <v>4.1964063328530185E-2</v>
      </c>
    </row>
    <row r="45" spans="1:16" x14ac:dyDescent="0.25">
      <c r="A45" s="42">
        <v>43921</v>
      </c>
      <c r="B45" s="35"/>
      <c r="C45" s="43">
        <v>194253.065416667</v>
      </c>
      <c r="D45" s="44">
        <v>172599.99999999994</v>
      </c>
      <c r="E45" s="45">
        <v>0.12545229094245114</v>
      </c>
      <c r="F45" s="46"/>
      <c r="G45" s="50">
        <v>0.68285488212774115</v>
      </c>
      <c r="H45" s="52">
        <v>0.73774919503952185</v>
      </c>
      <c r="I45" s="53">
        <v>0.78000000000000014</v>
      </c>
      <c r="J45" s="46"/>
      <c r="K45" s="50">
        <v>0.99841290322580645</v>
      </c>
      <c r="L45" s="54">
        <v>0.995</v>
      </c>
      <c r="M45" s="46"/>
      <c r="N45" s="43">
        <v>105454.09</v>
      </c>
      <c r="O45" s="44">
        <v>106494.11369999997</v>
      </c>
      <c r="P45" s="45">
        <v>-9.7660205232542943E-3</v>
      </c>
    </row>
    <row r="46" spans="1:16" x14ac:dyDescent="0.25">
      <c r="A46" s="42">
        <v>43951</v>
      </c>
      <c r="B46" s="35"/>
      <c r="C46" s="43">
        <v>185326.70749999999</v>
      </c>
      <c r="D46" s="44">
        <v>173100.00000000003</v>
      </c>
      <c r="E46" s="45">
        <v>7.0633781051415129E-2</v>
      </c>
      <c r="F46" s="46"/>
      <c r="G46" s="50">
        <v>0.65854804483861629</v>
      </c>
      <c r="H46" s="52">
        <v>0.75072056475296345</v>
      </c>
      <c r="I46" s="53">
        <v>0.77700000000000014</v>
      </c>
      <c r="J46" s="46"/>
      <c r="K46" s="50">
        <v>0.95955666666666672</v>
      </c>
      <c r="L46" s="54">
        <v>0.995</v>
      </c>
      <c r="M46" s="46"/>
      <c r="N46" s="43">
        <v>97027</v>
      </c>
      <c r="O46" s="44">
        <v>106391.83416750004</v>
      </c>
      <c r="P46" s="45">
        <v>-8.8022114110339833E-2</v>
      </c>
    </row>
    <row r="47" spans="1:16" x14ac:dyDescent="0.25">
      <c r="A47" s="42">
        <v>43982</v>
      </c>
      <c r="B47" s="35"/>
      <c r="C47" s="43">
        <v>191303.00965517201</v>
      </c>
      <c r="D47" s="44">
        <v>161500</v>
      </c>
      <c r="E47" s="45">
        <v>0.18453875947474926</v>
      </c>
      <c r="F47" s="46"/>
      <c r="G47" s="50">
        <v>0.50908732320764627</v>
      </c>
      <c r="H47" s="52">
        <v>0.75187464967731366</v>
      </c>
      <c r="I47" s="53">
        <v>0.78000000000000014</v>
      </c>
      <c r="J47" s="46"/>
      <c r="K47" s="50">
        <v>0.9481645161290323</v>
      </c>
      <c r="L47" s="54">
        <v>0.995</v>
      </c>
      <c r="M47" s="46"/>
      <c r="N47" s="43">
        <v>77425</v>
      </c>
      <c r="O47" s="44">
        <v>99645.419250000006</v>
      </c>
      <c r="P47" s="45">
        <v>-0.22299488945147877</v>
      </c>
    </row>
    <row r="48" spans="1:16" x14ac:dyDescent="0.25">
      <c r="A48" s="42">
        <v>44012</v>
      </c>
      <c r="B48" s="35"/>
      <c r="C48" s="43">
        <v>169971.4075</v>
      </c>
      <c r="D48" s="44">
        <v>150599.99999999997</v>
      </c>
      <c r="E48" s="45">
        <v>0.12862820385126184</v>
      </c>
      <c r="F48" s="46"/>
      <c r="G48" s="55">
        <v>0.53104751210441692</v>
      </c>
      <c r="H48" s="56">
        <v>0.76466129063350352</v>
      </c>
      <c r="I48" s="57">
        <v>0.78800000000000014</v>
      </c>
      <c r="J48" s="46"/>
      <c r="K48" s="50">
        <v>0.96409</v>
      </c>
      <c r="L48" s="54">
        <v>0.995</v>
      </c>
      <c r="M48" s="46"/>
      <c r="N48" s="43">
        <v>71759</v>
      </c>
      <c r="O48" s="44">
        <v>93873.151620000004</v>
      </c>
      <c r="P48" s="45">
        <v>-0.23557482878084715</v>
      </c>
    </row>
    <row r="49" spans="1:17" x14ac:dyDescent="0.25">
      <c r="A49" s="42">
        <v>44043</v>
      </c>
      <c r="C49" s="43">
        <v>184962.1575</v>
      </c>
      <c r="D49" s="44">
        <v>147200.00000000003</v>
      </c>
      <c r="E49" s="45">
        <v>0.25653639605978235</v>
      </c>
      <c r="F49" s="46"/>
      <c r="G49" s="55">
        <v>0.51625722582991296</v>
      </c>
      <c r="H49" s="56">
        <v>0.76038853317636557</v>
      </c>
      <c r="I49" s="57">
        <v>0.78900000000000003</v>
      </c>
      <c r="J49" s="46"/>
      <c r="K49" s="50">
        <v>0.97553225806451604</v>
      </c>
      <c r="L49" s="54">
        <v>0.995</v>
      </c>
      <c r="M49" s="46"/>
      <c r="N49" s="43">
        <v>75913</v>
      </c>
      <c r="O49" s="44">
        <v>91870.276319999961</v>
      </c>
      <c r="P49" s="45">
        <v>-0.17369357053436985</v>
      </c>
    </row>
    <row r="50" spans="1:17" ht="5.0999999999999996" customHeight="1" thickBot="1" x14ac:dyDescent="0.3">
      <c r="A50" s="59"/>
      <c r="C50" s="13"/>
      <c r="D50" s="13"/>
      <c r="E50" s="60"/>
      <c r="G50" s="61"/>
      <c r="H50" s="61"/>
      <c r="I50" s="61"/>
      <c r="P50" s="60"/>
    </row>
    <row r="51" spans="1:17" ht="16.5" thickBot="1" x14ac:dyDescent="0.3">
      <c r="A51" s="34" t="s">
        <v>96</v>
      </c>
      <c r="B51" s="35"/>
      <c r="C51" s="62">
        <v>2039595.2559646959</v>
      </c>
      <c r="D51" s="63">
        <v>1770500</v>
      </c>
      <c r="E51" s="64">
        <v>0.15198828351578419</v>
      </c>
      <c r="F51" s="46"/>
      <c r="G51" s="65">
        <v>0.62292211484257953</v>
      </c>
      <c r="H51" s="66">
        <v>0.75870910135372072</v>
      </c>
      <c r="I51" s="67">
        <v>0.78775000000000006</v>
      </c>
      <c r="J51" s="46"/>
      <c r="K51" s="65">
        <v>0.98473235776377066</v>
      </c>
      <c r="L51" s="67">
        <v>0.99499999999999977</v>
      </c>
      <c r="M51" s="46"/>
      <c r="N51" s="62">
        <v>1004297.07</v>
      </c>
      <c r="O51" s="63">
        <v>1102640.7556800002</v>
      </c>
      <c r="P51" s="64">
        <v>-8.9189235182361395E-2</v>
      </c>
    </row>
    <row r="52" spans="1:17" ht="5.0999999999999996" customHeight="1" x14ac:dyDescent="0.25">
      <c r="C52" s="13"/>
      <c r="D52" s="13"/>
    </row>
    <row r="53" spans="1:17" x14ac:dyDescent="0.25">
      <c r="A53" s="42">
        <v>44074</v>
      </c>
      <c r="C53" s="43">
        <v>167410.48499999999</v>
      </c>
      <c r="D53" s="44">
        <v>137100.00000000003</v>
      </c>
      <c r="E53" s="45">
        <v>0.22108304157549197</v>
      </c>
      <c r="F53" s="46"/>
      <c r="G53" s="55">
        <v>0.53214583574517571</v>
      </c>
      <c r="H53" s="56">
        <v>0.76556685058867313</v>
      </c>
      <c r="I53" s="57">
        <v>0.78100000000000003</v>
      </c>
      <c r="J53" s="46"/>
      <c r="K53" s="50">
        <v>0.98798709677419372</v>
      </c>
      <c r="L53" s="54">
        <v>0.995</v>
      </c>
      <c r="M53" s="46"/>
      <c r="N53" s="43">
        <v>70824</v>
      </c>
      <c r="O53" s="44">
        <v>84699.080977500023</v>
      </c>
      <c r="P53" s="45">
        <v>-0.16381619277765108</v>
      </c>
    </row>
    <row r="54" spans="1:17" x14ac:dyDescent="0.25">
      <c r="A54" s="42">
        <v>44075</v>
      </c>
      <c r="C54" s="43">
        <v>157518.57692307688</v>
      </c>
      <c r="D54" s="44">
        <v>128499.99999999997</v>
      </c>
      <c r="E54" s="45">
        <v>0.22582550134690205</v>
      </c>
      <c r="F54" s="46"/>
      <c r="G54" s="55">
        <v>0.54556009034140762</v>
      </c>
      <c r="H54" s="56">
        <v>0.76695360109653277</v>
      </c>
      <c r="I54" s="57">
        <v>0.78400000000000003</v>
      </c>
      <c r="J54" s="46"/>
      <c r="K54" s="50">
        <v>0.99848000000000015</v>
      </c>
      <c r="L54" s="54">
        <v>0.995</v>
      </c>
      <c r="M54" s="46"/>
      <c r="N54" s="43">
        <v>68319</v>
      </c>
      <c r="O54" s="44">
        <v>79691.022599999997</v>
      </c>
      <c r="P54" s="45">
        <v>-0.14270142644649658</v>
      </c>
    </row>
    <row r="55" spans="1:17" x14ac:dyDescent="0.25">
      <c r="A55" s="42">
        <v>44105</v>
      </c>
      <c r="C55" s="43">
        <v>118878.3925</v>
      </c>
      <c r="D55" s="44">
        <v>136000</v>
      </c>
      <c r="E55" s="45">
        <v>-0.12589417279411763</v>
      </c>
      <c r="F55" s="46"/>
      <c r="G55" s="55">
        <v>0.66169834202734346</v>
      </c>
      <c r="H55" s="56">
        <v>0.76466129063350352</v>
      </c>
      <c r="I55" s="57">
        <v>0.78400000000000003</v>
      </c>
      <c r="J55" s="46"/>
      <c r="K55" s="50">
        <v>0.97689354838709686</v>
      </c>
      <c r="L55" s="54">
        <v>0.995</v>
      </c>
      <c r="M55" s="46"/>
      <c r="N55" s="43">
        <v>62536</v>
      </c>
      <c r="O55" s="44">
        <v>84342.24960000001</v>
      </c>
      <c r="P55" s="45">
        <v>-0.25854479461263985</v>
      </c>
      <c r="Q55" s="46"/>
    </row>
    <row r="58" spans="1:17" x14ac:dyDescent="0.25">
      <c r="I58" s="61">
        <f>I55-H55</f>
        <v>1.9338709366496509E-2</v>
      </c>
    </row>
  </sheetData>
  <mergeCells count="4">
    <mergeCell ref="C4:E4"/>
    <mergeCell ref="G4:I4"/>
    <mergeCell ref="K4:L4"/>
    <mergeCell ref="N4:P4"/>
  </mergeCells>
  <phoneticPr fontId="22" type="noConversion"/>
  <conditionalFormatting sqref="E8:E19 E23:E34 E38:E48">
    <cfRule type="cellIs" dxfId="143" priority="145" operator="lessThan">
      <formula>-0.05</formula>
    </cfRule>
    <cfRule type="cellIs" dxfId="142" priority="146" operator="lessThan">
      <formula>-0.01</formula>
    </cfRule>
    <cfRule type="cellIs" dxfId="141" priority="147" operator="between">
      <formula>-0.01</formula>
      <formula>0</formula>
    </cfRule>
    <cfRule type="cellIs" dxfId="140" priority="148" operator="greaterThan">
      <formula>0</formula>
    </cfRule>
  </conditionalFormatting>
  <conditionalFormatting sqref="P8:P19 P23:P34">
    <cfRule type="cellIs" dxfId="139" priority="141" operator="lessThan">
      <formula>-0.05</formula>
    </cfRule>
    <cfRule type="cellIs" dxfId="138" priority="142" operator="lessThan">
      <formula>-0.01</formula>
    </cfRule>
    <cfRule type="cellIs" dxfId="137" priority="143" operator="between">
      <formula>-0.01</formula>
      <formula>0</formula>
    </cfRule>
    <cfRule type="cellIs" dxfId="136" priority="144" operator="greaterThan">
      <formula>0</formula>
    </cfRule>
  </conditionalFormatting>
  <conditionalFormatting sqref="E21">
    <cfRule type="cellIs" dxfId="135" priority="137" operator="lessThan">
      <formula>-0.05</formula>
    </cfRule>
    <cfRule type="cellIs" dxfId="134" priority="138" operator="lessThan">
      <formula>-0.01</formula>
    </cfRule>
    <cfRule type="cellIs" dxfId="133" priority="139" operator="between">
      <formula>-0.01</formula>
      <formula>0</formula>
    </cfRule>
    <cfRule type="cellIs" dxfId="132" priority="140" operator="greaterThan">
      <formula>0</formula>
    </cfRule>
  </conditionalFormatting>
  <conditionalFormatting sqref="P21">
    <cfRule type="cellIs" dxfId="131" priority="133" operator="lessThan">
      <formula>-0.05</formula>
    </cfRule>
    <cfRule type="cellIs" dxfId="130" priority="134" operator="lessThan">
      <formula>-0.01</formula>
    </cfRule>
    <cfRule type="cellIs" dxfId="129" priority="135" operator="between">
      <formula>-0.01</formula>
      <formula>0</formula>
    </cfRule>
    <cfRule type="cellIs" dxfId="128" priority="136" operator="greaterThan">
      <formula>0</formula>
    </cfRule>
  </conditionalFormatting>
  <conditionalFormatting sqref="E36">
    <cfRule type="cellIs" dxfId="127" priority="129" operator="lessThan">
      <formula>-0.05</formula>
    </cfRule>
    <cfRule type="cellIs" dxfId="126" priority="130" operator="lessThan">
      <formula>-0.01</formula>
    </cfRule>
    <cfRule type="cellIs" dxfId="125" priority="131" operator="between">
      <formula>-0.01</formula>
      <formula>0</formula>
    </cfRule>
    <cfRule type="cellIs" dxfId="124" priority="132" operator="greaterThan">
      <formula>0</formula>
    </cfRule>
  </conditionalFormatting>
  <conditionalFormatting sqref="P36">
    <cfRule type="cellIs" dxfId="123" priority="125" operator="lessThan">
      <formula>-0.05</formula>
    </cfRule>
    <cfRule type="cellIs" dxfId="122" priority="126" operator="lessThan">
      <formula>-0.01</formula>
    </cfRule>
    <cfRule type="cellIs" dxfId="121" priority="127" operator="between">
      <formula>-0.01</formula>
      <formula>0</formula>
    </cfRule>
    <cfRule type="cellIs" dxfId="120" priority="128" operator="greaterThan">
      <formula>0</formula>
    </cfRule>
  </conditionalFormatting>
  <conditionalFormatting sqref="P38:P48">
    <cfRule type="cellIs" dxfId="119" priority="121" operator="lessThan">
      <formula>-0.05</formula>
    </cfRule>
    <cfRule type="cellIs" dxfId="118" priority="122" operator="lessThan">
      <formula>-0.01</formula>
    </cfRule>
    <cfRule type="cellIs" dxfId="117" priority="123" operator="between">
      <formula>-0.01</formula>
      <formula>0</formula>
    </cfRule>
    <cfRule type="cellIs" dxfId="116" priority="124" operator="greaterThan">
      <formula>0</formula>
    </cfRule>
  </conditionalFormatting>
  <conditionalFormatting sqref="K8:K12">
    <cfRule type="cellIs" dxfId="115" priority="117" operator="lessThan">
      <formula>0.98</formula>
    </cfRule>
    <cfRule type="cellIs" dxfId="114" priority="118" operator="lessThan">
      <formula>0.99</formula>
    </cfRule>
    <cfRule type="cellIs" dxfId="113" priority="119" operator="lessThan">
      <formula>1</formula>
    </cfRule>
    <cfRule type="cellIs" dxfId="112" priority="120" operator="equal">
      <formula>1</formula>
    </cfRule>
  </conditionalFormatting>
  <conditionalFormatting sqref="K21">
    <cfRule type="cellIs" dxfId="111" priority="113" operator="lessThan">
      <formula>0.98</formula>
    </cfRule>
    <cfRule type="cellIs" dxfId="110" priority="114" operator="lessThan">
      <formula>0.99</formula>
    </cfRule>
    <cfRule type="cellIs" dxfId="109" priority="115" operator="lessThan">
      <formula>1</formula>
    </cfRule>
    <cfRule type="cellIs" dxfId="108" priority="116" operator="equal">
      <formula>1</formula>
    </cfRule>
  </conditionalFormatting>
  <conditionalFormatting sqref="K24:K30">
    <cfRule type="cellIs" dxfId="107" priority="109" operator="lessThan">
      <formula>0.98</formula>
    </cfRule>
    <cfRule type="cellIs" dxfId="106" priority="110" operator="lessThan">
      <formula>0.99</formula>
    </cfRule>
    <cfRule type="cellIs" dxfId="105" priority="111" operator="lessThan">
      <formula>1</formula>
    </cfRule>
    <cfRule type="cellIs" dxfId="104" priority="112" operator="equal">
      <formula>1</formula>
    </cfRule>
  </conditionalFormatting>
  <conditionalFormatting sqref="K33">
    <cfRule type="cellIs" dxfId="103" priority="105" operator="lessThan">
      <formula>0.98</formula>
    </cfRule>
    <cfRule type="cellIs" dxfId="102" priority="106" operator="lessThan">
      <formula>0.99</formula>
    </cfRule>
    <cfRule type="cellIs" dxfId="101" priority="107" operator="lessThan">
      <formula>1</formula>
    </cfRule>
    <cfRule type="cellIs" dxfId="100" priority="108" operator="equal">
      <formula>1</formula>
    </cfRule>
  </conditionalFormatting>
  <conditionalFormatting sqref="K34">
    <cfRule type="cellIs" dxfId="99" priority="101" operator="lessThan">
      <formula>0.98</formula>
    </cfRule>
    <cfRule type="cellIs" dxfId="98" priority="102" operator="lessThan">
      <formula>0.99</formula>
    </cfRule>
    <cfRule type="cellIs" dxfId="97" priority="103" operator="lessThan">
      <formula>1</formula>
    </cfRule>
    <cfRule type="cellIs" dxfId="96" priority="104" operator="equal">
      <formula>1</formula>
    </cfRule>
  </conditionalFormatting>
  <conditionalFormatting sqref="K36">
    <cfRule type="cellIs" dxfId="95" priority="97" operator="lessThan">
      <formula>0.98</formula>
    </cfRule>
    <cfRule type="cellIs" dxfId="94" priority="98" operator="lessThan">
      <formula>0.99</formula>
    </cfRule>
    <cfRule type="cellIs" dxfId="93" priority="99" operator="lessThan">
      <formula>1</formula>
    </cfRule>
    <cfRule type="cellIs" dxfId="92" priority="100" operator="equal">
      <formula>1</formula>
    </cfRule>
  </conditionalFormatting>
  <conditionalFormatting sqref="K38:K45">
    <cfRule type="cellIs" dxfId="91" priority="93" operator="lessThan">
      <formula>0.98</formula>
    </cfRule>
    <cfRule type="cellIs" dxfId="90" priority="94" operator="lessThan">
      <formula>0.99</formula>
    </cfRule>
    <cfRule type="cellIs" dxfId="89" priority="95" operator="lessThan">
      <formula>1</formula>
    </cfRule>
    <cfRule type="cellIs" dxfId="88" priority="96" operator="equal">
      <formula>1</formula>
    </cfRule>
  </conditionalFormatting>
  <conditionalFormatting sqref="K46">
    <cfRule type="cellIs" dxfId="87" priority="89" operator="lessThan">
      <formula>0.98</formula>
    </cfRule>
    <cfRule type="cellIs" dxfId="86" priority="90" operator="lessThan">
      <formula>0.99</formula>
    </cfRule>
    <cfRule type="cellIs" dxfId="85" priority="91" operator="lessThan">
      <formula>1</formula>
    </cfRule>
    <cfRule type="cellIs" dxfId="84" priority="92" operator="equal">
      <formula>1</formula>
    </cfRule>
  </conditionalFormatting>
  <conditionalFormatting sqref="K47">
    <cfRule type="cellIs" dxfId="83" priority="85" operator="lessThan">
      <formula>0.98</formula>
    </cfRule>
    <cfRule type="cellIs" dxfId="82" priority="86" operator="lessThan">
      <formula>0.99</formula>
    </cfRule>
    <cfRule type="cellIs" dxfId="81" priority="87" operator="lessThan">
      <formula>1</formula>
    </cfRule>
    <cfRule type="cellIs" dxfId="80" priority="88" operator="equal">
      <formula>1</formula>
    </cfRule>
  </conditionalFormatting>
  <conditionalFormatting sqref="K48">
    <cfRule type="cellIs" dxfId="79" priority="81" operator="lessThan">
      <formula>0.98</formula>
    </cfRule>
    <cfRule type="cellIs" dxfId="78" priority="82" operator="lessThan">
      <formula>0.99</formula>
    </cfRule>
    <cfRule type="cellIs" dxfId="77" priority="83" operator="lessThan">
      <formula>1</formula>
    </cfRule>
    <cfRule type="cellIs" dxfId="76" priority="84" operator="equal">
      <formula>1</formula>
    </cfRule>
  </conditionalFormatting>
  <conditionalFormatting sqref="K13:K19">
    <cfRule type="cellIs" dxfId="75" priority="77" operator="lessThan">
      <formula>0.98</formula>
    </cfRule>
    <cfRule type="cellIs" dxfId="74" priority="78" operator="lessThan">
      <formula>0.99</formula>
    </cfRule>
    <cfRule type="cellIs" dxfId="73" priority="79" operator="lessThan">
      <formula>1</formula>
    </cfRule>
    <cfRule type="cellIs" dxfId="72" priority="80" operator="equal">
      <formula>1</formula>
    </cfRule>
  </conditionalFormatting>
  <conditionalFormatting sqref="K23">
    <cfRule type="cellIs" dxfId="71" priority="73" operator="lessThan">
      <formula>0.98</formula>
    </cfRule>
    <cfRule type="cellIs" dxfId="70" priority="74" operator="lessThan">
      <formula>0.99</formula>
    </cfRule>
    <cfRule type="cellIs" dxfId="69" priority="75" operator="lessThan">
      <formula>1</formula>
    </cfRule>
    <cfRule type="cellIs" dxfId="68" priority="76" operator="equal">
      <formula>1</formula>
    </cfRule>
  </conditionalFormatting>
  <conditionalFormatting sqref="K31">
    <cfRule type="cellIs" dxfId="67" priority="69" operator="lessThan">
      <formula>0.98</formula>
    </cfRule>
    <cfRule type="cellIs" dxfId="66" priority="70" operator="lessThan">
      <formula>0.99</formula>
    </cfRule>
    <cfRule type="cellIs" dxfId="65" priority="71" operator="lessThan">
      <formula>1</formula>
    </cfRule>
    <cfRule type="cellIs" dxfId="64" priority="72" operator="equal">
      <formula>1</formula>
    </cfRule>
  </conditionalFormatting>
  <conditionalFormatting sqref="K32">
    <cfRule type="cellIs" dxfId="63" priority="65" operator="lessThan">
      <formula>0.98</formula>
    </cfRule>
    <cfRule type="cellIs" dxfId="62" priority="66" operator="lessThan">
      <formula>0.99</formula>
    </cfRule>
    <cfRule type="cellIs" dxfId="61" priority="67" operator="lessThan">
      <formula>1</formula>
    </cfRule>
    <cfRule type="cellIs" dxfId="60" priority="68" operator="equal">
      <formula>1</formula>
    </cfRule>
  </conditionalFormatting>
  <conditionalFormatting sqref="E49">
    <cfRule type="cellIs" dxfId="59" priority="61" operator="lessThan">
      <formula>-0.05</formula>
    </cfRule>
    <cfRule type="cellIs" dxfId="58" priority="62" operator="lessThan">
      <formula>-0.01</formula>
    </cfRule>
    <cfRule type="cellIs" dxfId="57" priority="63" operator="between">
      <formula>-0.01</formula>
      <formula>0</formula>
    </cfRule>
    <cfRule type="cellIs" dxfId="56" priority="64" operator="greaterThan">
      <formula>0</formula>
    </cfRule>
  </conditionalFormatting>
  <conditionalFormatting sqref="P49">
    <cfRule type="cellIs" dxfId="55" priority="57" operator="lessThan">
      <formula>-0.05</formula>
    </cfRule>
    <cfRule type="cellIs" dxfId="54" priority="58" operator="lessThan">
      <formula>-0.01</formula>
    </cfRule>
    <cfRule type="cellIs" dxfId="53" priority="59" operator="between">
      <formula>-0.01</formula>
      <formula>0</formula>
    </cfRule>
    <cfRule type="cellIs" dxfId="52" priority="60" operator="greaterThan">
      <formula>0</formula>
    </cfRule>
  </conditionalFormatting>
  <conditionalFormatting sqref="K49">
    <cfRule type="cellIs" dxfId="51" priority="53" operator="lessThan">
      <formula>0.98</formula>
    </cfRule>
    <cfRule type="cellIs" dxfId="50" priority="54" operator="lessThan">
      <formula>0.99</formula>
    </cfRule>
    <cfRule type="cellIs" dxfId="49" priority="55" operator="lessThan">
      <formula>1</formula>
    </cfRule>
    <cfRule type="cellIs" dxfId="48" priority="56" operator="equal">
      <formula>1</formula>
    </cfRule>
  </conditionalFormatting>
  <conditionalFormatting sqref="E53">
    <cfRule type="cellIs" dxfId="47" priority="49" operator="lessThan">
      <formula>-0.05</formula>
    </cfRule>
    <cfRule type="cellIs" dxfId="46" priority="50" operator="lessThan">
      <formula>-0.01</formula>
    </cfRule>
    <cfRule type="cellIs" dxfId="45" priority="51" operator="between">
      <formula>-0.01</formula>
      <formula>0</formula>
    </cfRule>
    <cfRule type="cellIs" dxfId="44" priority="52" operator="greaterThan">
      <formula>0</formula>
    </cfRule>
  </conditionalFormatting>
  <conditionalFormatting sqref="P53">
    <cfRule type="cellIs" dxfId="43" priority="45" operator="lessThan">
      <formula>-0.05</formula>
    </cfRule>
    <cfRule type="cellIs" dxfId="42" priority="46" operator="lessThan">
      <formula>-0.01</formula>
    </cfRule>
    <cfRule type="cellIs" dxfId="41" priority="47" operator="between">
      <formula>-0.01</formula>
      <formula>0</formula>
    </cfRule>
    <cfRule type="cellIs" dxfId="40" priority="48" operator="greaterThan">
      <formula>0</formula>
    </cfRule>
  </conditionalFormatting>
  <conditionalFormatting sqref="K53">
    <cfRule type="cellIs" dxfId="39" priority="41" operator="lessThan">
      <formula>0.98</formula>
    </cfRule>
    <cfRule type="cellIs" dxfId="38" priority="42" operator="lessThan">
      <formula>0.99</formula>
    </cfRule>
    <cfRule type="cellIs" dxfId="37" priority="43" operator="lessThan">
      <formula>1</formula>
    </cfRule>
    <cfRule type="cellIs" dxfId="36" priority="44" operator="equal">
      <formula>1</formula>
    </cfRule>
  </conditionalFormatting>
  <conditionalFormatting sqref="E51">
    <cfRule type="cellIs" dxfId="35" priority="37" operator="lessThan">
      <formula>-0.05</formula>
    </cfRule>
    <cfRule type="cellIs" dxfId="34" priority="38" operator="lessThan">
      <formula>-0.01</formula>
    </cfRule>
    <cfRule type="cellIs" dxfId="33" priority="39" operator="between">
      <formula>-0.01</formula>
      <formula>0</formula>
    </cfRule>
    <cfRule type="cellIs" dxfId="32" priority="40" operator="greaterThan">
      <formula>0</formula>
    </cfRule>
  </conditionalFormatting>
  <conditionalFormatting sqref="P51">
    <cfRule type="cellIs" dxfId="31" priority="33" operator="lessThan">
      <formula>-0.05</formula>
    </cfRule>
    <cfRule type="cellIs" dxfId="30" priority="34" operator="lessThan">
      <formula>-0.01</formula>
    </cfRule>
    <cfRule type="cellIs" dxfId="29" priority="35" operator="between">
      <formula>-0.01</formula>
      <formula>0</formula>
    </cfRule>
    <cfRule type="cellIs" dxfId="28" priority="36" operator="greaterThan">
      <formula>0</formula>
    </cfRule>
  </conditionalFormatting>
  <conditionalFormatting sqref="K51">
    <cfRule type="cellIs" dxfId="27" priority="29" operator="lessThan">
      <formula>0.98</formula>
    </cfRule>
    <cfRule type="cellIs" dxfId="26" priority="30" operator="lessThan">
      <formula>0.99</formula>
    </cfRule>
    <cfRule type="cellIs" dxfId="25" priority="31" operator="lessThan">
      <formula>1</formula>
    </cfRule>
    <cfRule type="cellIs" dxfId="24" priority="32" operator="equal">
      <formula>1</formula>
    </cfRule>
  </conditionalFormatting>
  <conditionalFormatting sqref="E54">
    <cfRule type="cellIs" dxfId="23" priority="25" operator="lessThan">
      <formula>-0.05</formula>
    </cfRule>
    <cfRule type="cellIs" dxfId="22" priority="26" operator="lessThan">
      <formula>-0.01</formula>
    </cfRule>
    <cfRule type="cellIs" dxfId="21" priority="27" operator="between">
      <formula>-0.01</formula>
      <formula>0</formula>
    </cfRule>
    <cfRule type="cellIs" dxfId="20" priority="28" operator="greaterThan">
      <formula>0</formula>
    </cfRule>
  </conditionalFormatting>
  <conditionalFormatting sqref="P54">
    <cfRule type="cellIs" dxfId="19" priority="21" operator="lessThan">
      <formula>-0.05</formula>
    </cfRule>
    <cfRule type="cellIs" dxfId="18" priority="22" operator="lessThan">
      <formula>-0.01</formula>
    </cfRule>
    <cfRule type="cellIs" dxfId="17" priority="23" operator="between">
      <formula>-0.01</formula>
      <formula>0</formula>
    </cfRule>
    <cfRule type="cellIs" dxfId="16" priority="24" operator="greaterThan">
      <formula>0</formula>
    </cfRule>
  </conditionalFormatting>
  <conditionalFormatting sqref="K54">
    <cfRule type="cellIs" dxfId="15" priority="17" operator="lessThan">
      <formula>0.98</formula>
    </cfRule>
    <cfRule type="cellIs" dxfId="14" priority="18" operator="lessThan">
      <formula>0.99</formula>
    </cfRule>
    <cfRule type="cellIs" dxfId="13" priority="19" operator="lessThan">
      <formula>1</formula>
    </cfRule>
    <cfRule type="cellIs" dxfId="12" priority="20" operator="equal">
      <formula>1</formula>
    </cfRule>
  </conditionalFormatting>
  <conditionalFormatting sqref="E55">
    <cfRule type="cellIs" dxfId="11" priority="13" operator="lessThan">
      <formula>-0.05</formula>
    </cfRule>
    <cfRule type="cellIs" dxfId="10" priority="14" operator="lessThan">
      <formula>-0.01</formula>
    </cfRule>
    <cfRule type="cellIs" dxfId="9" priority="15" operator="between">
      <formula>-0.01</formula>
      <formula>0</formula>
    </cfRule>
    <cfRule type="cellIs" dxfId="8" priority="16" operator="greaterThan">
      <formula>0</formula>
    </cfRule>
  </conditionalFormatting>
  <conditionalFormatting sqref="P55">
    <cfRule type="cellIs" dxfId="7" priority="9" operator="lessThan">
      <formula>-0.05</formula>
    </cfRule>
    <cfRule type="cellIs" dxfId="6" priority="10" operator="lessThan">
      <formula>-0.01</formula>
    </cfRule>
    <cfRule type="cellIs" dxfId="5" priority="11" operator="between">
      <formula>-0.01</formula>
      <formula>0</formula>
    </cfRule>
    <cfRule type="cellIs" dxfId="4" priority="12" operator="greaterThan">
      <formula>0</formula>
    </cfRule>
  </conditionalFormatting>
  <conditionalFormatting sqref="K55">
    <cfRule type="cellIs" dxfId="3" priority="1" operator="lessThan">
      <formula>0.98</formula>
    </cfRule>
    <cfRule type="cellIs" dxfId="2" priority="2" operator="lessThan">
      <formula>0.99</formula>
    </cfRule>
    <cfRule type="cellIs" dxfId="1" priority="3" operator="lessThan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paperSize="9" scale="5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YWZZ (Eric Yu Wang)</cp:lastModifiedBy>
  <dcterms:created xsi:type="dcterms:W3CDTF">2018-01-04T03:40:31Z</dcterms:created>
  <dcterms:modified xsi:type="dcterms:W3CDTF">2020-11-24T08:25:06Z</dcterms:modified>
</cp:coreProperties>
</file>