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mu\Desktop\dataset\"/>
    </mc:Choice>
  </mc:AlternateContent>
  <xr:revisionPtr revIDLastSave="0" documentId="13_ncr:1_{CA472D69-5F28-49A0-812F-CB88FACE8EC5}" xr6:coauthVersionLast="46" xr6:coauthVersionMax="46" xr10:uidLastSave="{00000000-0000-0000-0000-000000000000}"/>
  <bookViews>
    <workbookView xWindow="-135" yWindow="-135" windowWidth="29070" windowHeight="15870" xr2:uid="{00000000-000D-0000-FFFF-FFFF00000000}"/>
  </bookViews>
  <sheets>
    <sheet name="mean" sheetId="1" r:id="rId1"/>
    <sheet name="z_score" sheetId="4" r:id="rId2"/>
    <sheet name="7day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O9" i="4" s="1"/>
  <c r="X13" i="1" l="1"/>
  <c r="X6" i="1"/>
  <c r="K29" i="1" l="1"/>
  <c r="X28" i="1"/>
  <c r="X3" i="1"/>
  <c r="X4" i="1"/>
  <c r="X5" i="1"/>
  <c r="X7" i="1"/>
  <c r="X8" i="1"/>
  <c r="X9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D2" i="1"/>
  <c r="E2" i="1"/>
  <c r="Q3" i="4" s="1"/>
  <c r="F2" i="1"/>
  <c r="F3" i="4" s="1"/>
  <c r="AQ2" i="4" s="1"/>
  <c r="G2" i="1"/>
  <c r="S3" i="4" s="1"/>
  <c r="H2" i="1"/>
  <c r="I2" i="1"/>
  <c r="U3" i="4" s="1"/>
  <c r="J2" i="1"/>
  <c r="D3" i="1"/>
  <c r="E3" i="1"/>
  <c r="F3" i="1"/>
  <c r="G3" i="1"/>
  <c r="H3" i="1"/>
  <c r="H4" i="4" s="1"/>
  <c r="AS3" i="4" s="1"/>
  <c r="I3" i="1"/>
  <c r="J3" i="1"/>
  <c r="D4" i="1"/>
  <c r="E4" i="1"/>
  <c r="F4" i="1"/>
  <c r="G4" i="1"/>
  <c r="H4" i="1"/>
  <c r="I4" i="1"/>
  <c r="J4" i="1"/>
  <c r="J5" i="4" s="1"/>
  <c r="AU4" i="4" s="1"/>
  <c r="D5" i="1"/>
  <c r="E5" i="1"/>
  <c r="F5" i="1"/>
  <c r="F6" i="4" s="1"/>
  <c r="AQ5" i="4" s="1"/>
  <c r="G5" i="1"/>
  <c r="H5" i="1"/>
  <c r="H6" i="4" s="1"/>
  <c r="AS5" i="4" s="1"/>
  <c r="I5" i="1"/>
  <c r="I6" i="4" s="1"/>
  <c r="AT5" i="4" s="1"/>
  <c r="J5" i="1"/>
  <c r="J6" i="4" s="1"/>
  <c r="AU5" i="4" s="1"/>
  <c r="D6" i="1"/>
  <c r="E6" i="1"/>
  <c r="F6" i="1"/>
  <c r="G6" i="1"/>
  <c r="H6" i="1"/>
  <c r="H7" i="4" s="1"/>
  <c r="AS6" i="4" s="1"/>
  <c r="I6" i="1"/>
  <c r="J6" i="1"/>
  <c r="J7" i="4" s="1"/>
  <c r="AU6" i="4" s="1"/>
  <c r="D7" i="1"/>
  <c r="E7" i="1"/>
  <c r="E8" i="4" s="1"/>
  <c r="F7" i="1"/>
  <c r="G7" i="1"/>
  <c r="H7" i="1"/>
  <c r="I7" i="1"/>
  <c r="I8" i="4" s="1"/>
  <c r="AT7" i="4" s="1"/>
  <c r="J7" i="1"/>
  <c r="J8" i="4" s="1"/>
  <c r="AU7" i="4" s="1"/>
  <c r="D8" i="1"/>
  <c r="E8" i="1"/>
  <c r="E9" i="4" s="1"/>
  <c r="F8" i="1"/>
  <c r="F9" i="4" s="1"/>
  <c r="AQ8" i="4" s="1"/>
  <c r="G8" i="1"/>
  <c r="G9" i="4" s="1"/>
  <c r="AR8" i="4" s="1"/>
  <c r="H8" i="1"/>
  <c r="I8" i="1"/>
  <c r="J8" i="1"/>
  <c r="D9" i="1"/>
  <c r="E9" i="1"/>
  <c r="E10" i="4" s="1"/>
  <c r="F9" i="1"/>
  <c r="F10" i="4" s="1"/>
  <c r="AQ9" i="4" s="1"/>
  <c r="G9" i="1"/>
  <c r="H9" i="1"/>
  <c r="I9" i="1"/>
  <c r="J9" i="1"/>
  <c r="D10" i="1"/>
  <c r="E10" i="1"/>
  <c r="E11" i="4" s="1"/>
  <c r="F10" i="1"/>
  <c r="F11" i="4" s="1"/>
  <c r="AQ10" i="4" s="1"/>
  <c r="G10" i="1"/>
  <c r="H10" i="1"/>
  <c r="H11" i="4" s="1"/>
  <c r="AS10" i="4" s="1"/>
  <c r="I10" i="1"/>
  <c r="I11" i="4" s="1"/>
  <c r="AT10" i="4" s="1"/>
  <c r="J10" i="1"/>
  <c r="J11" i="4" s="1"/>
  <c r="AU10" i="4" s="1"/>
  <c r="D11" i="1"/>
  <c r="E11" i="1"/>
  <c r="E12" i="4" s="1"/>
  <c r="F11" i="1"/>
  <c r="G11" i="1"/>
  <c r="H11" i="1"/>
  <c r="H12" i="4" s="1"/>
  <c r="AS11" i="4" s="1"/>
  <c r="I11" i="1"/>
  <c r="I12" i="4" s="1"/>
  <c r="AT11" i="4" s="1"/>
  <c r="J11" i="1"/>
  <c r="J12" i="4" s="1"/>
  <c r="AU11" i="4" s="1"/>
  <c r="D12" i="1"/>
  <c r="E12" i="1"/>
  <c r="E13" i="4" s="1"/>
  <c r="F12" i="1"/>
  <c r="F13" i="4" s="1"/>
  <c r="AQ12" i="4" s="1"/>
  <c r="G12" i="1"/>
  <c r="H12" i="1"/>
  <c r="H13" i="4" s="1"/>
  <c r="AS12" i="4" s="1"/>
  <c r="I12" i="1"/>
  <c r="I13" i="4" s="1"/>
  <c r="AT12" i="4" s="1"/>
  <c r="J12" i="1"/>
  <c r="J13" i="4" s="1"/>
  <c r="AU12" i="4" s="1"/>
  <c r="D13" i="1"/>
  <c r="E13" i="1"/>
  <c r="E14" i="4" s="1"/>
  <c r="F13" i="1"/>
  <c r="F14" i="4" s="1"/>
  <c r="AQ13" i="4" s="1"/>
  <c r="G13" i="1"/>
  <c r="G14" i="4" s="1"/>
  <c r="AR13" i="4" s="1"/>
  <c r="H13" i="1"/>
  <c r="H14" i="4" s="1"/>
  <c r="AS13" i="4" s="1"/>
  <c r="I13" i="1"/>
  <c r="I14" i="4" s="1"/>
  <c r="AT13" i="4" s="1"/>
  <c r="J13" i="1"/>
  <c r="J14" i="4" s="1"/>
  <c r="AU13" i="4" s="1"/>
  <c r="D14" i="1"/>
  <c r="E14" i="1"/>
  <c r="E15" i="4" s="1"/>
  <c r="F14" i="1"/>
  <c r="G14" i="1"/>
  <c r="H14" i="1"/>
  <c r="H15" i="4" s="1"/>
  <c r="AS14" i="4" s="1"/>
  <c r="I14" i="1"/>
  <c r="I15" i="4" s="1"/>
  <c r="AT14" i="4" s="1"/>
  <c r="J14" i="1"/>
  <c r="J15" i="4" s="1"/>
  <c r="AU14" i="4" s="1"/>
  <c r="D15" i="1"/>
  <c r="E15" i="1"/>
  <c r="F15" i="1"/>
  <c r="F16" i="4" s="1"/>
  <c r="AQ15" i="4" s="1"/>
  <c r="G15" i="1"/>
  <c r="H15" i="1"/>
  <c r="H16" i="4" s="1"/>
  <c r="AS15" i="4" s="1"/>
  <c r="I15" i="1"/>
  <c r="I16" i="4" s="1"/>
  <c r="AT15" i="4" s="1"/>
  <c r="J15" i="1"/>
  <c r="J16" i="4" s="1"/>
  <c r="AU15" i="4" s="1"/>
  <c r="D16" i="1"/>
  <c r="E16" i="1"/>
  <c r="E17" i="4" s="1"/>
  <c r="F16" i="1"/>
  <c r="F17" i="4" s="1"/>
  <c r="AQ16" i="4" s="1"/>
  <c r="G16" i="1"/>
  <c r="H16" i="1"/>
  <c r="H17" i="4" s="1"/>
  <c r="AS16" i="4" s="1"/>
  <c r="I16" i="1"/>
  <c r="I17" i="4" s="1"/>
  <c r="AT16" i="4" s="1"/>
  <c r="J16" i="1"/>
  <c r="J17" i="4" s="1"/>
  <c r="AU16" i="4" s="1"/>
  <c r="D17" i="1"/>
  <c r="E17" i="1"/>
  <c r="E18" i="4" s="1"/>
  <c r="F17" i="1"/>
  <c r="G17" i="1"/>
  <c r="G18" i="4" s="1"/>
  <c r="AR17" i="4" s="1"/>
  <c r="H17" i="1"/>
  <c r="H18" i="4" s="1"/>
  <c r="AS17" i="4" s="1"/>
  <c r="I17" i="1"/>
  <c r="J17" i="1"/>
  <c r="J18" i="4" s="1"/>
  <c r="AU17" i="4" s="1"/>
  <c r="D18" i="1"/>
  <c r="E18" i="1"/>
  <c r="E19" i="4" s="1"/>
  <c r="F18" i="1"/>
  <c r="F19" i="4" s="1"/>
  <c r="AQ18" i="4" s="1"/>
  <c r="G18" i="1"/>
  <c r="H18" i="1"/>
  <c r="H19" i="4" s="1"/>
  <c r="AS18" i="4" s="1"/>
  <c r="I18" i="1"/>
  <c r="I19" i="4" s="1"/>
  <c r="AT18" i="4" s="1"/>
  <c r="J18" i="1"/>
  <c r="J19" i="4" s="1"/>
  <c r="AU18" i="4" s="1"/>
  <c r="D19" i="1"/>
  <c r="E19" i="1"/>
  <c r="E20" i="4" s="1"/>
  <c r="F19" i="1"/>
  <c r="F20" i="4" s="1"/>
  <c r="AQ19" i="4" s="1"/>
  <c r="G19" i="1"/>
  <c r="H19" i="1"/>
  <c r="H20" i="4" s="1"/>
  <c r="AS19" i="4" s="1"/>
  <c r="I19" i="1"/>
  <c r="I20" i="4" s="1"/>
  <c r="AT19" i="4" s="1"/>
  <c r="J19" i="1"/>
  <c r="J20" i="4" s="1"/>
  <c r="AU19" i="4" s="1"/>
  <c r="D20" i="1"/>
  <c r="E20" i="1"/>
  <c r="E21" i="4" s="1"/>
  <c r="F20" i="1"/>
  <c r="F21" i="4" s="1"/>
  <c r="AQ20" i="4" s="1"/>
  <c r="G20" i="1"/>
  <c r="G21" i="4" s="1"/>
  <c r="AR20" i="4" s="1"/>
  <c r="H20" i="1"/>
  <c r="H21" i="4" s="1"/>
  <c r="AS20" i="4" s="1"/>
  <c r="I20" i="1"/>
  <c r="I21" i="4" s="1"/>
  <c r="AT20" i="4" s="1"/>
  <c r="J20" i="1"/>
  <c r="J21" i="4" s="1"/>
  <c r="AU20" i="4" s="1"/>
  <c r="D21" i="1"/>
  <c r="E21" i="1"/>
  <c r="F21" i="1"/>
  <c r="G21" i="1"/>
  <c r="G22" i="4" s="1"/>
  <c r="AR21" i="4" s="1"/>
  <c r="H21" i="1"/>
  <c r="I21" i="1"/>
  <c r="J21" i="1"/>
  <c r="D22" i="1"/>
  <c r="E22" i="1"/>
  <c r="E23" i="4" s="1"/>
  <c r="F22" i="1"/>
  <c r="G22" i="1"/>
  <c r="H22" i="1"/>
  <c r="H23" i="4" s="1"/>
  <c r="AS22" i="4" s="1"/>
  <c r="I22" i="1"/>
  <c r="J22" i="1"/>
  <c r="J23" i="4" s="1"/>
  <c r="AU22" i="4" s="1"/>
  <c r="D23" i="1"/>
  <c r="E23" i="1"/>
  <c r="F23" i="1"/>
  <c r="F24" i="4" s="1"/>
  <c r="AQ23" i="4" s="1"/>
  <c r="G23" i="1"/>
  <c r="H23" i="1"/>
  <c r="H24" i="4" s="1"/>
  <c r="AS23" i="4" s="1"/>
  <c r="I23" i="1"/>
  <c r="I24" i="4" s="1"/>
  <c r="AT23" i="4" s="1"/>
  <c r="J23" i="1"/>
  <c r="J24" i="4" s="1"/>
  <c r="AU23" i="4" s="1"/>
  <c r="D24" i="1"/>
  <c r="E24" i="1"/>
  <c r="E25" i="4" s="1"/>
  <c r="F24" i="1"/>
  <c r="F25" i="4" s="1"/>
  <c r="AQ24" i="4" s="1"/>
  <c r="G24" i="1"/>
  <c r="G25" i="4" s="1"/>
  <c r="AR24" i="4" s="1"/>
  <c r="H24" i="1"/>
  <c r="H25" i="4" s="1"/>
  <c r="AS24" i="4" s="1"/>
  <c r="I24" i="1"/>
  <c r="I25" i="4" s="1"/>
  <c r="AT24" i="4" s="1"/>
  <c r="J24" i="1"/>
  <c r="J25" i="4" s="1"/>
  <c r="AU24" i="4" s="1"/>
  <c r="D25" i="1"/>
  <c r="E25" i="1"/>
  <c r="E26" i="4" s="1"/>
  <c r="F25" i="1"/>
  <c r="G25" i="1"/>
  <c r="H25" i="1"/>
  <c r="H26" i="4" s="1"/>
  <c r="AS25" i="4" s="1"/>
  <c r="I25" i="1"/>
  <c r="I26" i="4" s="1"/>
  <c r="AT25" i="4" s="1"/>
  <c r="J25" i="1"/>
  <c r="J26" i="4" s="1"/>
  <c r="AU25" i="4" s="1"/>
  <c r="D26" i="1"/>
  <c r="E26" i="1"/>
  <c r="F26" i="1"/>
  <c r="F27" i="4" s="1"/>
  <c r="AQ26" i="4" s="1"/>
  <c r="G26" i="1"/>
  <c r="H26" i="1"/>
  <c r="I26" i="1"/>
  <c r="J26" i="1"/>
  <c r="D27" i="1"/>
  <c r="E27" i="1"/>
  <c r="E28" i="4" s="1"/>
  <c r="F27" i="1"/>
  <c r="G27" i="1"/>
  <c r="G28" i="4" s="1"/>
  <c r="AR27" i="4" s="1"/>
  <c r="H27" i="1"/>
  <c r="I27" i="1"/>
  <c r="J27" i="1"/>
  <c r="D28" i="1"/>
  <c r="E28" i="1"/>
  <c r="E29" i="4" s="1"/>
  <c r="F28" i="1"/>
  <c r="G28" i="1"/>
  <c r="G29" i="4" s="1"/>
  <c r="AR28" i="4" s="1"/>
  <c r="H28" i="1"/>
  <c r="H29" i="4" s="1"/>
  <c r="AS28" i="4" s="1"/>
  <c r="I28" i="1"/>
  <c r="I29" i="4" s="1"/>
  <c r="AT28" i="4" s="1"/>
  <c r="J28" i="1"/>
  <c r="J29" i="4" s="1"/>
  <c r="AU28" i="4" s="1"/>
  <c r="AP22" i="4" l="1"/>
  <c r="AP18" i="4"/>
  <c r="AP14" i="4"/>
  <c r="AP10" i="4"/>
  <c r="AP27" i="4"/>
  <c r="AP19" i="4"/>
  <c r="AP11" i="4"/>
  <c r="AP7" i="4"/>
  <c r="AP28" i="4"/>
  <c r="AP24" i="4"/>
  <c r="AP20" i="4"/>
  <c r="AP16" i="4"/>
  <c r="AP12" i="4"/>
  <c r="AP8" i="4"/>
  <c r="AP25" i="4"/>
  <c r="AP17" i="4"/>
  <c r="AP13" i="4"/>
  <c r="AP9" i="4"/>
  <c r="AH5" i="4"/>
  <c r="AF8" i="4"/>
  <c r="R18" i="4"/>
  <c r="F18" i="4"/>
  <c r="AQ17" i="4" s="1"/>
  <c r="S11" i="4"/>
  <c r="G11" i="4"/>
  <c r="AR10" i="4" s="1"/>
  <c r="O7" i="1"/>
  <c r="P7" i="1" s="1"/>
  <c r="D8" i="4"/>
  <c r="AO7" i="4" s="1"/>
  <c r="S7" i="4"/>
  <c r="G7" i="4"/>
  <c r="AR6" i="4" s="1"/>
  <c r="P29" i="4"/>
  <c r="O28" i="1"/>
  <c r="P28" i="1" s="1"/>
  <c r="D29" i="4"/>
  <c r="AO28" i="4" s="1"/>
  <c r="V27" i="4"/>
  <c r="J27" i="4"/>
  <c r="AU26" i="4" s="1"/>
  <c r="P25" i="4"/>
  <c r="D25" i="4"/>
  <c r="AO24" i="4" s="1"/>
  <c r="O24" i="1"/>
  <c r="P24" i="1" s="1"/>
  <c r="S24" i="4"/>
  <c r="G24" i="4"/>
  <c r="AR23" i="4" s="1"/>
  <c r="R23" i="4"/>
  <c r="F23" i="4"/>
  <c r="AQ22" i="4" s="1"/>
  <c r="U22" i="4"/>
  <c r="I22" i="4"/>
  <c r="AT21" i="4" s="1"/>
  <c r="Q22" i="4"/>
  <c r="E22" i="4"/>
  <c r="O20" i="1"/>
  <c r="P20" i="1" s="1"/>
  <c r="D21" i="4"/>
  <c r="AO20" i="4" s="1"/>
  <c r="S20" i="4"/>
  <c r="G20" i="4"/>
  <c r="AR19" i="4" s="1"/>
  <c r="U18" i="4"/>
  <c r="I18" i="4"/>
  <c r="AT17" i="4" s="1"/>
  <c r="O16" i="1"/>
  <c r="P16" i="1" s="1"/>
  <c r="D17" i="4"/>
  <c r="S16" i="4"/>
  <c r="G16" i="4"/>
  <c r="AR15" i="4" s="1"/>
  <c r="R15" i="4"/>
  <c r="F15" i="4"/>
  <c r="AQ14" i="4" s="1"/>
  <c r="P13" i="4"/>
  <c r="O12" i="1"/>
  <c r="P12" i="1" s="1"/>
  <c r="D13" i="4"/>
  <c r="AO12" i="4" s="1"/>
  <c r="S12" i="4"/>
  <c r="G12" i="4"/>
  <c r="AR11" i="4" s="1"/>
  <c r="U10" i="4"/>
  <c r="I10" i="4"/>
  <c r="AT9" i="4" s="1"/>
  <c r="T9" i="4"/>
  <c r="H9" i="4"/>
  <c r="AS8" i="4" s="1"/>
  <c r="P9" i="4"/>
  <c r="D9" i="4"/>
  <c r="AO8" i="4" s="1"/>
  <c r="O8" i="1"/>
  <c r="P8" i="1" s="1"/>
  <c r="S8" i="4"/>
  <c r="G8" i="4"/>
  <c r="AR7" i="4" s="1"/>
  <c r="R7" i="4"/>
  <c r="F7" i="4"/>
  <c r="AQ6" i="4" s="1"/>
  <c r="Q6" i="4"/>
  <c r="E6" i="4"/>
  <c r="T5" i="4"/>
  <c r="H5" i="4"/>
  <c r="AS4" i="4" s="1"/>
  <c r="D5" i="4"/>
  <c r="AO4" i="4" s="1"/>
  <c r="O4" i="1"/>
  <c r="P4" i="1" s="1"/>
  <c r="S4" i="4"/>
  <c r="G4" i="4"/>
  <c r="AR3" i="4" s="1"/>
  <c r="AI5" i="4"/>
  <c r="AG8" i="4"/>
  <c r="T28" i="4"/>
  <c r="H28" i="4"/>
  <c r="AS27" i="4" s="1"/>
  <c r="P28" i="4"/>
  <c r="O27" i="1"/>
  <c r="P27" i="1" s="1"/>
  <c r="D28" i="4"/>
  <c r="AO27" i="4" s="1"/>
  <c r="S27" i="4"/>
  <c r="G27" i="4"/>
  <c r="AR26" i="4" s="1"/>
  <c r="R26" i="4"/>
  <c r="F26" i="4"/>
  <c r="AQ25" i="4" s="1"/>
  <c r="P24" i="4"/>
  <c r="O23" i="1"/>
  <c r="P23" i="1" s="1"/>
  <c r="D24" i="4"/>
  <c r="AO23" i="4" s="1"/>
  <c r="S23" i="4"/>
  <c r="G23" i="4"/>
  <c r="V22" i="4"/>
  <c r="J22" i="4"/>
  <c r="AU21" i="4" s="1"/>
  <c r="R22" i="4"/>
  <c r="F22" i="4"/>
  <c r="AQ21" i="4" s="1"/>
  <c r="P20" i="4"/>
  <c r="D20" i="4"/>
  <c r="AO19" i="4" s="1"/>
  <c r="O19" i="1"/>
  <c r="P19" i="1" s="1"/>
  <c r="S15" i="4"/>
  <c r="G15" i="4"/>
  <c r="AR14" i="4" s="1"/>
  <c r="P12" i="4"/>
  <c r="D12" i="4"/>
  <c r="AO11" i="4" s="1"/>
  <c r="O11" i="1"/>
  <c r="P11" i="1" s="1"/>
  <c r="V10" i="4"/>
  <c r="J10" i="4"/>
  <c r="AU9" i="4" s="1"/>
  <c r="U9" i="4"/>
  <c r="I9" i="4"/>
  <c r="AT8" i="4" s="1"/>
  <c r="T8" i="4"/>
  <c r="H8" i="4"/>
  <c r="AS7" i="4" s="1"/>
  <c r="U5" i="4"/>
  <c r="I5" i="4"/>
  <c r="AT4" i="4" s="1"/>
  <c r="Q5" i="4"/>
  <c r="E5" i="4"/>
  <c r="D4" i="4"/>
  <c r="AO3" i="4" s="1"/>
  <c r="O3" i="1"/>
  <c r="P3" i="1" s="1"/>
  <c r="V28" i="4"/>
  <c r="J28" i="4"/>
  <c r="AU27" i="4" s="1"/>
  <c r="R28" i="4"/>
  <c r="F28" i="4"/>
  <c r="AQ27" i="4" s="1"/>
  <c r="U27" i="4"/>
  <c r="I27" i="4"/>
  <c r="AT26" i="4" s="1"/>
  <c r="Q27" i="4"/>
  <c r="E27" i="4"/>
  <c r="P26" i="4"/>
  <c r="O25" i="1"/>
  <c r="P25" i="1" s="1"/>
  <c r="D26" i="4"/>
  <c r="AO25" i="4" s="1"/>
  <c r="U23" i="4"/>
  <c r="I23" i="4"/>
  <c r="AT22" i="4" s="1"/>
  <c r="T22" i="4"/>
  <c r="H22" i="4"/>
  <c r="AS21" i="4" s="1"/>
  <c r="P22" i="4"/>
  <c r="O21" i="1"/>
  <c r="P21" i="1" s="1"/>
  <c r="D22" i="4"/>
  <c r="AO21" i="4" s="1"/>
  <c r="P18" i="4"/>
  <c r="O17" i="1"/>
  <c r="P17" i="1" s="1"/>
  <c r="D18" i="4"/>
  <c r="AO17" i="4" s="1"/>
  <c r="S17" i="4"/>
  <c r="G17" i="4"/>
  <c r="P14" i="4"/>
  <c r="O13" i="1"/>
  <c r="P13" i="1" s="1"/>
  <c r="D14" i="4"/>
  <c r="AO13" i="4" s="1"/>
  <c r="S13" i="4"/>
  <c r="G13" i="4"/>
  <c r="R12" i="4"/>
  <c r="F12" i="4"/>
  <c r="T10" i="4"/>
  <c r="H10" i="4"/>
  <c r="AS9" i="4" s="1"/>
  <c r="P10" i="4"/>
  <c r="O9" i="1"/>
  <c r="P9" i="1" s="1"/>
  <c r="D10" i="4"/>
  <c r="AO9" i="4" s="1"/>
  <c r="R8" i="4"/>
  <c r="F8" i="4"/>
  <c r="AQ7" i="4" s="1"/>
  <c r="U7" i="4"/>
  <c r="I7" i="4"/>
  <c r="AT6" i="4" s="1"/>
  <c r="Q7" i="4"/>
  <c r="E7" i="4"/>
  <c r="P6" i="4"/>
  <c r="O5" i="1"/>
  <c r="P5" i="1" s="1"/>
  <c r="D6" i="4"/>
  <c r="AO5" i="4" s="1"/>
  <c r="S5" i="4"/>
  <c r="G5" i="4"/>
  <c r="AR4" i="4" s="1"/>
  <c r="V4" i="4"/>
  <c r="J4" i="4"/>
  <c r="AU3" i="4" s="1"/>
  <c r="R4" i="4"/>
  <c r="F4" i="4"/>
  <c r="AQ3" i="4" s="1"/>
  <c r="AH3" i="4"/>
  <c r="AF5" i="4"/>
  <c r="AF9" i="4"/>
  <c r="AG27" i="4"/>
  <c r="S19" i="4"/>
  <c r="G19" i="4"/>
  <c r="P16" i="4"/>
  <c r="O15" i="1"/>
  <c r="P15" i="1" s="1"/>
  <c r="D16" i="4"/>
  <c r="AO15" i="4" s="1"/>
  <c r="R29" i="4"/>
  <c r="F29" i="4"/>
  <c r="U28" i="4"/>
  <c r="I28" i="4"/>
  <c r="AT27" i="4" s="1"/>
  <c r="T27" i="4"/>
  <c r="H27" i="4"/>
  <c r="AS26" i="4" s="1"/>
  <c r="P27" i="4"/>
  <c r="O26" i="1"/>
  <c r="P26" i="1" s="1"/>
  <c r="D27" i="4"/>
  <c r="AO26" i="4" s="1"/>
  <c r="S26" i="4"/>
  <c r="G26" i="4"/>
  <c r="AR25" i="4" s="1"/>
  <c r="Q24" i="4"/>
  <c r="E24" i="4"/>
  <c r="P23" i="4"/>
  <c r="O22" i="1"/>
  <c r="P22" i="1" s="1"/>
  <c r="D23" i="4"/>
  <c r="AO22" i="4" s="1"/>
  <c r="P19" i="4"/>
  <c r="O18" i="1"/>
  <c r="P18" i="1" s="1"/>
  <c r="D19" i="4"/>
  <c r="AO18" i="4" s="1"/>
  <c r="Q16" i="4"/>
  <c r="E16" i="4"/>
  <c r="O14" i="1"/>
  <c r="P14" i="1" s="1"/>
  <c r="D15" i="4"/>
  <c r="AO14" i="4" s="1"/>
  <c r="P11" i="4"/>
  <c r="O10" i="1"/>
  <c r="P10" i="1" s="1"/>
  <c r="D11" i="4"/>
  <c r="AO10" i="4" s="1"/>
  <c r="S10" i="4"/>
  <c r="G10" i="4"/>
  <c r="AR9" i="4" s="1"/>
  <c r="V9" i="4"/>
  <c r="J9" i="4"/>
  <c r="AU8" i="4" s="1"/>
  <c r="O6" i="1"/>
  <c r="P6" i="1" s="1"/>
  <c r="D7" i="4"/>
  <c r="AO6" i="4" s="1"/>
  <c r="S6" i="4"/>
  <c r="G6" i="4"/>
  <c r="AR5" i="4" s="1"/>
  <c r="R5" i="4"/>
  <c r="F5" i="4"/>
  <c r="AQ4" i="4" s="1"/>
  <c r="U4" i="4"/>
  <c r="I4" i="4"/>
  <c r="AT3" i="4" s="1"/>
  <c r="Q4" i="4"/>
  <c r="E4" i="4"/>
  <c r="P3" i="4"/>
  <c r="O2" i="1"/>
  <c r="P2" i="1" s="1"/>
  <c r="D3" i="4"/>
  <c r="AO2" i="4" s="1"/>
  <c r="AF2" i="4"/>
  <c r="AG21" i="4"/>
  <c r="S25" i="4"/>
  <c r="AF23" i="4"/>
  <c r="R24" i="4"/>
  <c r="S14" i="4"/>
  <c r="AI11" i="4"/>
  <c r="U12" i="4"/>
  <c r="R9" i="4"/>
  <c r="AE27" i="4"/>
  <c r="Q28" i="4"/>
  <c r="V25" i="4"/>
  <c r="AF24" i="4"/>
  <c r="R25" i="4"/>
  <c r="U24" i="4"/>
  <c r="T23" i="4"/>
  <c r="S22" i="4"/>
  <c r="AJ20" i="4"/>
  <c r="V21" i="4"/>
  <c r="R21" i="4"/>
  <c r="AH19" i="4"/>
  <c r="T20" i="4"/>
  <c r="V18" i="4"/>
  <c r="AI16" i="4"/>
  <c r="U17" i="4"/>
  <c r="Q17" i="4"/>
  <c r="AH15" i="4"/>
  <c r="T16" i="4"/>
  <c r="V14" i="4"/>
  <c r="AF13" i="4"/>
  <c r="R14" i="4"/>
  <c r="U13" i="4"/>
  <c r="AE12" i="4"/>
  <c r="Q13" i="4"/>
  <c r="T12" i="4"/>
  <c r="R10" i="4"/>
  <c r="Q9" i="4"/>
  <c r="P8" i="4"/>
  <c r="V6" i="4"/>
  <c r="R6" i="4"/>
  <c r="T4" i="4"/>
  <c r="P4" i="4"/>
  <c r="Q23" i="4"/>
  <c r="AG20" i="4"/>
  <c r="S21" i="4"/>
  <c r="U20" i="4"/>
  <c r="AH18" i="4"/>
  <c r="T19" i="4"/>
  <c r="S18" i="4"/>
  <c r="AF16" i="4"/>
  <c r="R17" i="4"/>
  <c r="T15" i="4"/>
  <c r="AJ12" i="4"/>
  <c r="V13" i="4"/>
  <c r="Q12" i="4"/>
  <c r="AI7" i="4"/>
  <c r="U8" i="4"/>
  <c r="T7" i="4"/>
  <c r="AJ4" i="4"/>
  <c r="V5" i="4"/>
  <c r="H3" i="4"/>
  <c r="T3" i="4"/>
  <c r="X3" i="4" s="1"/>
  <c r="Y3" i="4" s="1"/>
  <c r="AJ28" i="4"/>
  <c r="V29" i="4"/>
  <c r="Q29" i="4"/>
  <c r="AJ25" i="4"/>
  <c r="V26" i="4"/>
  <c r="U25" i="4"/>
  <c r="AE24" i="4"/>
  <c r="Q25" i="4"/>
  <c r="T24" i="4"/>
  <c r="AI20" i="4"/>
  <c r="U21" i="4"/>
  <c r="Q21" i="4"/>
  <c r="AJ18" i="4"/>
  <c r="V19" i="4"/>
  <c r="R19" i="4"/>
  <c r="AE17" i="4"/>
  <c r="Q18" i="4"/>
  <c r="T17" i="4"/>
  <c r="P17" i="4"/>
  <c r="V15" i="4"/>
  <c r="AI13" i="4"/>
  <c r="U14" i="4"/>
  <c r="Q14" i="4"/>
  <c r="AH12" i="4"/>
  <c r="T13" i="4"/>
  <c r="V11" i="4"/>
  <c r="AF10" i="4"/>
  <c r="R11" i="4"/>
  <c r="Q10" i="4"/>
  <c r="X10" i="4" s="1"/>
  <c r="Y10" i="4" s="1"/>
  <c r="AJ6" i="4"/>
  <c r="V7" i="4"/>
  <c r="U6" i="4"/>
  <c r="P5" i="4"/>
  <c r="J3" i="4"/>
  <c r="V3" i="4"/>
  <c r="R3" i="4"/>
  <c r="S29" i="4"/>
  <c r="AH25" i="4"/>
  <c r="T26" i="4"/>
  <c r="V24" i="4"/>
  <c r="AE19" i="4"/>
  <c r="Q20" i="4"/>
  <c r="V17" i="4"/>
  <c r="AI15" i="4"/>
  <c r="U16" i="4"/>
  <c r="P15" i="4"/>
  <c r="AF12" i="4"/>
  <c r="R13" i="4"/>
  <c r="T11" i="4"/>
  <c r="AE7" i="4"/>
  <c r="Q8" i="4"/>
  <c r="P7" i="4"/>
  <c r="AI28" i="4"/>
  <c r="U29" i="4"/>
  <c r="T29" i="4"/>
  <c r="S28" i="4"/>
  <c r="R27" i="4"/>
  <c r="AI25" i="4"/>
  <c r="U26" i="4"/>
  <c r="Q26" i="4"/>
  <c r="AH24" i="4"/>
  <c r="T25" i="4"/>
  <c r="V23" i="4"/>
  <c r="AH20" i="4"/>
  <c r="T21" i="4"/>
  <c r="P21" i="4"/>
  <c r="AJ19" i="4"/>
  <c r="V20" i="4"/>
  <c r="R20" i="4"/>
  <c r="AI18" i="4"/>
  <c r="U19" i="4"/>
  <c r="Q19" i="4"/>
  <c r="AH17" i="4"/>
  <c r="T18" i="4"/>
  <c r="V16" i="4"/>
  <c r="AF15" i="4"/>
  <c r="R16" i="4"/>
  <c r="U15" i="4"/>
  <c r="AE14" i="4"/>
  <c r="Q15" i="4"/>
  <c r="T14" i="4"/>
  <c r="AJ11" i="4"/>
  <c r="V12" i="4"/>
  <c r="U11" i="4"/>
  <c r="AE10" i="4"/>
  <c r="Q11" i="4"/>
  <c r="S9" i="4"/>
  <c r="AJ7" i="4"/>
  <c r="V8" i="4"/>
  <c r="T6" i="4"/>
  <c r="AG24" i="4"/>
  <c r="AE22" i="4"/>
  <c r="AD14" i="4"/>
  <c r="AH10" i="4"/>
  <c r="AD6" i="4"/>
  <c r="AH22" i="4"/>
  <c r="AF20" i="4"/>
  <c r="AJ17" i="4"/>
  <c r="AE16" i="4"/>
  <c r="AJ13" i="4"/>
  <c r="AI12" i="4"/>
  <c r="AH11" i="4"/>
  <c r="AE8" i="4"/>
  <c r="AJ5" i="4"/>
  <c r="AG28" i="4"/>
  <c r="AJ23" i="4"/>
  <c r="AJ16" i="4"/>
  <c r="AH14" i="4"/>
  <c r="AH6" i="4"/>
  <c r="AJ24" i="4"/>
  <c r="AI23" i="4"/>
  <c r="AE28" i="4"/>
  <c r="AI24" i="4"/>
  <c r="AH23" i="4"/>
  <c r="AE20" i="4"/>
  <c r="AF18" i="4"/>
  <c r="AH16" i="4"/>
  <c r="AJ14" i="4"/>
  <c r="AE13" i="4"/>
  <c r="AJ10" i="4"/>
  <c r="AE9" i="4"/>
  <c r="AI19" i="4"/>
  <c r="AG17" i="4"/>
  <c r="AG13" i="4"/>
  <c r="AE11" i="4"/>
  <c r="AH28" i="4"/>
  <c r="AF26" i="4"/>
  <c r="AE25" i="4"/>
  <c r="AJ22" i="4"/>
  <c r="AD20" i="4"/>
  <c r="AF19" i="4"/>
  <c r="AE18" i="4"/>
  <c r="AJ15" i="4"/>
  <c r="AI14" i="4"/>
  <c r="AH13" i="4"/>
  <c r="AI10" i="4"/>
  <c r="X30" i="1"/>
  <c r="X31" i="1"/>
  <c r="G3" i="4"/>
  <c r="AR2" i="4" s="1"/>
  <c r="I3" i="4"/>
  <c r="AT2" i="4" s="1"/>
  <c r="E3" i="4"/>
  <c r="J32" i="1"/>
  <c r="J34" i="1"/>
  <c r="H34" i="1"/>
  <c r="D34" i="1"/>
  <c r="I32" i="1"/>
  <c r="E32" i="1"/>
  <c r="J33" i="1"/>
  <c r="F33" i="1"/>
  <c r="G34" i="1"/>
  <c r="H32" i="1"/>
  <c r="D32" i="1"/>
  <c r="I33" i="1"/>
  <c r="E33" i="1"/>
  <c r="F34" i="1"/>
  <c r="G32" i="1"/>
  <c r="H33" i="1"/>
  <c r="D33" i="1"/>
  <c r="I34" i="1"/>
  <c r="E34" i="1"/>
  <c r="F32" i="1"/>
  <c r="G33" i="1"/>
  <c r="X32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9" i="4"/>
  <c r="C7" i="1"/>
  <c r="C6" i="1"/>
  <c r="C5" i="1"/>
  <c r="C4" i="1"/>
  <c r="C3" i="1"/>
  <c r="C2" i="1"/>
  <c r="AC8" i="4" l="1"/>
  <c r="AN8" i="4"/>
  <c r="X15" i="4"/>
  <c r="Y15" i="4" s="1"/>
  <c r="X19" i="4"/>
  <c r="Y19" i="4" s="1"/>
  <c r="X26" i="4"/>
  <c r="Y26" i="4" s="1"/>
  <c r="X21" i="4"/>
  <c r="Y21" i="4" s="1"/>
  <c r="X25" i="4"/>
  <c r="Y25" i="4" s="1"/>
  <c r="X13" i="4"/>
  <c r="Y13" i="4" s="1"/>
  <c r="X17" i="4"/>
  <c r="Y17" i="4" s="1"/>
  <c r="AP15" i="4"/>
  <c r="L16" i="4"/>
  <c r="AQ28" i="4"/>
  <c r="AP6" i="4"/>
  <c r="L7" i="4"/>
  <c r="AQ11" i="4"/>
  <c r="AP4" i="4"/>
  <c r="L5" i="4"/>
  <c r="AD16" i="4"/>
  <c r="AO16" i="4"/>
  <c r="AP21" i="4"/>
  <c r="L22" i="4"/>
  <c r="L11" i="4"/>
  <c r="M11" i="4" s="1"/>
  <c r="L19" i="4"/>
  <c r="X8" i="4"/>
  <c r="Y8" i="4" s="1"/>
  <c r="X14" i="4"/>
  <c r="Y14" i="4" s="1"/>
  <c r="X29" i="4"/>
  <c r="Y29" i="4" s="1"/>
  <c r="AH2" i="4"/>
  <c r="AS2" i="4"/>
  <c r="X9" i="4"/>
  <c r="Y9" i="4" s="1"/>
  <c r="AP3" i="4"/>
  <c r="L4" i="4"/>
  <c r="X16" i="4"/>
  <c r="Y16" i="4" s="1"/>
  <c r="AP23" i="4"/>
  <c r="L24" i="4"/>
  <c r="M19" i="4"/>
  <c r="AR18" i="4"/>
  <c r="X7" i="4"/>
  <c r="Y7" i="4" s="1"/>
  <c r="X5" i="4"/>
  <c r="Y5" i="4" s="1"/>
  <c r="AP5" i="4"/>
  <c r="L6" i="4"/>
  <c r="X22" i="4"/>
  <c r="Y22" i="4" s="1"/>
  <c r="L14" i="4"/>
  <c r="M14" i="4" s="1"/>
  <c r="L26" i="4"/>
  <c r="L13" i="4"/>
  <c r="L21" i="4"/>
  <c r="M21" i="4" s="1"/>
  <c r="L29" i="4"/>
  <c r="M29" i="4" s="1"/>
  <c r="L12" i="4"/>
  <c r="M12" i="4" s="1"/>
  <c r="L28" i="4"/>
  <c r="X11" i="4"/>
  <c r="Y11" i="4" s="1"/>
  <c r="X20" i="4"/>
  <c r="Y20" i="4" s="1"/>
  <c r="AJ2" i="4"/>
  <c r="AU2" i="4"/>
  <c r="X4" i="4"/>
  <c r="Y4" i="4" s="1"/>
  <c r="X24" i="4"/>
  <c r="Y24" i="4" s="1"/>
  <c r="M13" i="4"/>
  <c r="AR12" i="4"/>
  <c r="AP26" i="4"/>
  <c r="L27" i="4"/>
  <c r="AR22" i="4"/>
  <c r="X6" i="4"/>
  <c r="Y6" i="4" s="1"/>
  <c r="L15" i="4"/>
  <c r="L23" i="4"/>
  <c r="M23" i="4" s="1"/>
  <c r="AP2" i="4"/>
  <c r="L3" i="4"/>
  <c r="X18" i="4"/>
  <c r="Y18" i="4" s="1"/>
  <c r="X12" i="4"/>
  <c r="Y12" i="4" s="1"/>
  <c r="X23" i="4"/>
  <c r="Y23" i="4" s="1"/>
  <c r="X28" i="4"/>
  <c r="Y28" i="4" s="1"/>
  <c r="M17" i="4"/>
  <c r="AR16" i="4"/>
  <c r="X27" i="4"/>
  <c r="Y27" i="4" s="1"/>
  <c r="L10" i="4"/>
  <c r="L18" i="4"/>
  <c r="M18" i="4" s="1"/>
  <c r="L9" i="4"/>
  <c r="L17" i="4"/>
  <c r="L25" i="4"/>
  <c r="M25" i="4" s="1"/>
  <c r="L8" i="4"/>
  <c r="M8" i="4" s="1"/>
  <c r="L20" i="4"/>
  <c r="M20" i="4" s="1"/>
  <c r="M26" i="4"/>
  <c r="M6" i="4"/>
  <c r="M4" i="4"/>
  <c r="AE3" i="4"/>
  <c r="AD15" i="4"/>
  <c r="AI8" i="4"/>
  <c r="AI9" i="4"/>
  <c r="AD12" i="4"/>
  <c r="AF14" i="4"/>
  <c r="AD7" i="4"/>
  <c r="AD2" i="4"/>
  <c r="AG9" i="4"/>
  <c r="M16" i="4"/>
  <c r="AE15" i="4"/>
  <c r="AH26" i="4"/>
  <c r="AD9" i="4"/>
  <c r="AD17" i="4"/>
  <c r="AD21" i="4"/>
  <c r="AD25" i="4"/>
  <c r="AD3" i="4"/>
  <c r="AD11" i="4"/>
  <c r="AF21" i="4"/>
  <c r="AD4" i="4"/>
  <c r="AH8" i="4"/>
  <c r="M22" i="4"/>
  <c r="AE21" i="4"/>
  <c r="AF22" i="4"/>
  <c r="AJ26" i="4"/>
  <c r="AI27" i="4"/>
  <c r="AJ3" i="4"/>
  <c r="AH9" i="4"/>
  <c r="AH21" i="4"/>
  <c r="M27" i="4"/>
  <c r="AE26" i="4"/>
  <c r="AF27" i="4"/>
  <c r="Q31" i="1"/>
  <c r="Q32" i="1"/>
  <c r="Q33" i="1"/>
  <c r="Q30" i="1"/>
  <c r="AI3" i="4"/>
  <c r="AG5" i="4"/>
  <c r="M24" i="4"/>
  <c r="AE23" i="4"/>
  <c r="AD26" i="4"/>
  <c r="AF28" i="4"/>
  <c r="M15" i="4"/>
  <c r="AI26" i="4"/>
  <c r="AJ27" i="4"/>
  <c r="M5" i="4"/>
  <c r="AJ9" i="4"/>
  <c r="AH27" i="4"/>
  <c r="AD24" i="4"/>
  <c r="M9" i="4"/>
  <c r="AF17" i="4"/>
  <c r="AJ8" i="4"/>
  <c r="AD10" i="4"/>
  <c r="AD18" i="4"/>
  <c r="AD22" i="4"/>
  <c r="M28" i="4"/>
  <c r="M7" i="4"/>
  <c r="AF11" i="4"/>
  <c r="AD13" i="4"/>
  <c r="AI22" i="4"/>
  <c r="AD19" i="4"/>
  <c r="AJ21" i="4"/>
  <c r="AD23" i="4"/>
  <c r="AF25" i="4"/>
  <c r="AD27" i="4"/>
  <c r="AD8" i="4"/>
  <c r="M10" i="4"/>
  <c r="AI17" i="4"/>
  <c r="AI21" i="4"/>
  <c r="AD28" i="4"/>
  <c r="M3" i="4"/>
  <c r="C22" i="4"/>
  <c r="O22" i="4"/>
  <c r="C11" i="4"/>
  <c r="O11" i="4"/>
  <c r="C19" i="4"/>
  <c r="O19" i="4"/>
  <c r="C4" i="4"/>
  <c r="O4" i="4"/>
  <c r="C7" i="4"/>
  <c r="O7" i="4"/>
  <c r="C15" i="4"/>
  <c r="O15" i="4"/>
  <c r="C8" i="4"/>
  <c r="O8" i="4"/>
  <c r="C12" i="4"/>
  <c r="O12" i="4"/>
  <c r="C20" i="4"/>
  <c r="O20" i="4"/>
  <c r="C23" i="4"/>
  <c r="O23" i="4"/>
  <c r="C27" i="4"/>
  <c r="O27" i="4"/>
  <c r="C5" i="4"/>
  <c r="O5" i="4"/>
  <c r="C13" i="4"/>
  <c r="O13" i="4"/>
  <c r="C28" i="4"/>
  <c r="O28" i="4"/>
  <c r="C3" i="4"/>
  <c r="O3" i="4"/>
  <c r="C26" i="4"/>
  <c r="O26" i="4"/>
  <c r="C16" i="4"/>
  <c r="O16" i="4"/>
  <c r="C17" i="4"/>
  <c r="O17" i="4"/>
  <c r="C24" i="4"/>
  <c r="O24" i="4"/>
  <c r="C6" i="4"/>
  <c r="O6" i="4"/>
  <c r="C10" i="4"/>
  <c r="O10" i="4"/>
  <c r="C14" i="4"/>
  <c r="O14" i="4"/>
  <c r="C18" i="4"/>
  <c r="O18" i="4"/>
  <c r="C21" i="4"/>
  <c r="O21" i="4"/>
  <c r="C25" i="4"/>
  <c r="O25" i="4"/>
  <c r="C29" i="4"/>
  <c r="O29" i="4"/>
  <c r="AE2" i="4"/>
  <c r="AF3" i="4"/>
  <c r="AD5" i="4"/>
  <c r="AI6" i="4"/>
  <c r="AG12" i="4"/>
  <c r="AG23" i="4"/>
  <c r="AF4" i="4"/>
  <c r="AH4" i="4"/>
  <c r="AF6" i="4"/>
  <c r="AG11" i="4"/>
  <c r="AG19" i="4"/>
  <c r="AG26" i="4"/>
  <c r="AE4" i="4"/>
  <c r="AG6" i="4"/>
  <c r="AG10" i="4"/>
  <c r="AG18" i="4"/>
  <c r="AI2" i="4"/>
  <c r="AG4" i="4"/>
  <c r="AE6" i="4"/>
  <c r="AF7" i="4"/>
  <c r="AG16" i="4"/>
  <c r="AG25" i="4"/>
  <c r="AG3" i="4"/>
  <c r="AE5" i="4"/>
  <c r="AG7" i="4"/>
  <c r="AG15" i="4"/>
  <c r="AG22" i="4"/>
  <c r="AG2" i="4"/>
  <c r="AI4" i="4"/>
  <c r="AH7" i="4"/>
  <c r="AG14" i="4"/>
  <c r="C34" i="1"/>
  <c r="C33" i="1"/>
  <c r="C32" i="1"/>
  <c r="AC20" i="4" l="1"/>
  <c r="AN20" i="4"/>
  <c r="AC16" i="4"/>
  <c r="AN16" i="4"/>
  <c r="AC22" i="4"/>
  <c r="AN22" i="4"/>
  <c r="AC3" i="4"/>
  <c r="AN3" i="4"/>
  <c r="AC13" i="4"/>
  <c r="AN13" i="4"/>
  <c r="AC27" i="4"/>
  <c r="AN27" i="4"/>
  <c r="AC11" i="4"/>
  <c r="AN11" i="4"/>
  <c r="AC10" i="4"/>
  <c r="AN10" i="4"/>
  <c r="AC25" i="4"/>
  <c r="AN25" i="4"/>
  <c r="AC24" i="4"/>
  <c r="AN24" i="4"/>
  <c r="AC17" i="4"/>
  <c r="AN17" i="4"/>
  <c r="AC9" i="4"/>
  <c r="AN9" i="4"/>
  <c r="AC23" i="4"/>
  <c r="AN23" i="4"/>
  <c r="AC15" i="4"/>
  <c r="AN15" i="4"/>
  <c r="AC2" i="4"/>
  <c r="AN2" i="4"/>
  <c r="AC12" i="4"/>
  <c r="AN12" i="4"/>
  <c r="AC26" i="4"/>
  <c r="AN26" i="4"/>
  <c r="AC19" i="4"/>
  <c r="AN19" i="4"/>
  <c r="AC7" i="4"/>
  <c r="AN7" i="4"/>
  <c r="AC6" i="4"/>
  <c r="AN6" i="4"/>
  <c r="AC18" i="4"/>
  <c r="AN18" i="4"/>
  <c r="AC21" i="4"/>
  <c r="AN21" i="4"/>
  <c r="AC28" i="4"/>
  <c r="AN28" i="4"/>
  <c r="AC5" i="4"/>
  <c r="AN5" i="4"/>
  <c r="AC4" i="4"/>
  <c r="AN4" i="4"/>
  <c r="AC14" i="4"/>
  <c r="AN14" i="4"/>
  <c r="D31" i="4"/>
  <c r="T31" i="1"/>
  <c r="D32" i="4"/>
  <c r="T33" i="1"/>
  <c r="T30" i="1"/>
  <c r="T32" i="1"/>
  <c r="D33" i="4"/>
  <c r="D34" i="4"/>
  <c r="P32" i="4"/>
  <c r="P31" i="4"/>
  <c r="P34" i="4"/>
  <c r="P33" i="4"/>
  <c r="G31" i="4" l="1"/>
  <c r="G34" i="4"/>
  <c r="G33" i="4"/>
  <c r="G32" i="4"/>
  <c r="S32" i="4"/>
  <c r="S31" i="4"/>
  <c r="S33" i="4"/>
  <c r="S34" i="4"/>
</calcChain>
</file>

<file path=xl/sharedStrings.xml><?xml version="1.0" encoding="utf-8"?>
<sst xmlns="http://schemas.openxmlformats.org/spreadsheetml/2006/main" count="478" uniqueCount="97">
  <si>
    <t>Participant</t>
  </si>
  <si>
    <t>TIB</t>
  </si>
  <si>
    <t>SOL</t>
  </si>
  <si>
    <t>TST</t>
  </si>
  <si>
    <t>WASO</t>
  </si>
  <si>
    <t>SWR</t>
  </si>
  <si>
    <t>SE%</t>
  </si>
  <si>
    <t>SFI</t>
  </si>
  <si>
    <t>pre-LBD-1</t>
  </si>
  <si>
    <t>pre-LBD-2</t>
  </si>
  <si>
    <t>pre-LBD-3</t>
  </si>
  <si>
    <t>pre-LBD-4</t>
  </si>
  <si>
    <t>pre-LBD-5</t>
  </si>
  <si>
    <t>pre-LBD-6</t>
  </si>
  <si>
    <t>pre-LBD-7</t>
  </si>
  <si>
    <t>pre-LBD-8</t>
  </si>
  <si>
    <t>pre-LBD-9</t>
  </si>
  <si>
    <t>pre-LBD-10</t>
  </si>
  <si>
    <t>pre-LBD-11</t>
  </si>
  <si>
    <t>pre-LBD-12</t>
  </si>
  <si>
    <t>pre-LBD-13</t>
  </si>
  <si>
    <t>pre-LBD-14</t>
  </si>
  <si>
    <t>pre-LBD-15</t>
  </si>
  <si>
    <t>pre-LBD-16</t>
  </si>
  <si>
    <t>pre-LBD-17</t>
  </si>
  <si>
    <t>pre-LBD-18</t>
  </si>
  <si>
    <t>pre-LBD-19</t>
  </si>
  <si>
    <t>pre-LBD-20</t>
  </si>
  <si>
    <t>pre-LBD-21</t>
  </si>
  <si>
    <t>pre-LBD-22</t>
  </si>
  <si>
    <t>pre-LBD-23</t>
  </si>
  <si>
    <t>pre-LBD-24</t>
  </si>
  <si>
    <t>pre-LBD-25</t>
  </si>
  <si>
    <t>pre-LBD-26</t>
  </si>
  <si>
    <t>pre-LBD-27</t>
  </si>
  <si>
    <t>pre-LBD-28</t>
  </si>
  <si>
    <t>NA&gt;5</t>
  </si>
  <si>
    <t>NaN</t>
  </si>
  <si>
    <t xml:space="preserve">poor sleep quality: </t>
  </si>
  <si>
    <t>&gt;46</t>
  </si>
  <si>
    <t>&gt;41</t>
  </si>
  <si>
    <t>&gt;4</t>
  </si>
  <si>
    <t>&lt;74</t>
  </si>
  <si>
    <t>Age</t>
  </si>
  <si>
    <t>newborn (0-3 months), infant (4-11 months), toddler (1-2 years), preschooler (3-5 years), school aged (6-13 years), teenager (14-17 years),,, and</t>
  </si>
  <si>
    <t xml:space="preserve"> young adult (18-25 years)</t>
  </si>
  <si>
    <t xml:space="preserve"> adult (26-64 years)</t>
  </si>
  <si>
    <t xml:space="preserve"> older adult (≥65 years)</t>
  </si>
  <si>
    <t>Průměr:</t>
  </si>
  <si>
    <t>STD</t>
  </si>
  <si>
    <t>medián</t>
  </si>
  <si>
    <t>FP</t>
  </si>
  <si>
    <t>TP</t>
  </si>
  <si>
    <t>FN</t>
  </si>
  <si>
    <t>TN</t>
  </si>
  <si>
    <t>pTIB</t>
  </si>
  <si>
    <t>pSOL</t>
  </si>
  <si>
    <t>pTST</t>
  </si>
  <si>
    <t>pWASO</t>
  </si>
  <si>
    <t>pNA&gt;5</t>
  </si>
  <si>
    <t>pSWR</t>
  </si>
  <si>
    <t>pSFI</t>
  </si>
  <si>
    <t>pSE%</t>
  </si>
  <si>
    <t>&lt;0.05</t>
  </si>
  <si>
    <t>&lt;</t>
  </si>
  <si>
    <t>&gt;</t>
  </si>
  <si>
    <t>zSOL</t>
  </si>
  <si>
    <t>zTST</t>
  </si>
  <si>
    <t>zWASO</t>
  </si>
  <si>
    <t>zSWR</t>
  </si>
  <si>
    <t>zSFI</t>
  </si>
  <si>
    <t>zSE%</t>
  </si>
  <si>
    <t>possible</t>
  </si>
  <si>
    <t>probable</t>
  </si>
  <si>
    <t>x</t>
  </si>
  <si>
    <t>pre: 14</t>
  </si>
  <si>
    <t>none: 13</t>
  </si>
  <si>
    <t>p value:</t>
  </si>
  <si>
    <t>-1.6&gt;z&gt;1.6</t>
  </si>
  <si>
    <t>sensitivity</t>
  </si>
  <si>
    <t>specificity</t>
  </si>
  <si>
    <t>accuracy</t>
  </si>
  <si>
    <t>preLBD</t>
  </si>
  <si>
    <t>poor sleep quality parameters (without WASO)</t>
  </si>
  <si>
    <t>y</t>
  </si>
  <si>
    <t>MCC</t>
  </si>
  <si>
    <t>preLBD method quality:</t>
  </si>
  <si>
    <t>7 days data</t>
  </si>
  <si>
    <t>(zTIB)</t>
  </si>
  <si>
    <t>z_score MEDIAN</t>
  </si>
  <si>
    <t>AVG</t>
  </si>
  <si>
    <t>MEDIAN</t>
  </si>
  <si>
    <t>27 participants</t>
  </si>
  <si>
    <t>7 participants</t>
  </si>
  <si>
    <t>sleep diaries</t>
  </si>
  <si>
    <t>controls (ACGwPSG)</t>
  </si>
  <si>
    <t>AVG,STD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</si>
</sst>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52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0" xfId="0" applyFill="1"/>
    <xf numFmtId="0" fontId="16" fillId="0" borderId="10" xfId="0" applyFont="1" applyBorder="1"/>
    <xf numFmtId="0" fontId="0" fillId="0" borderId="11" xfId="0" applyBorder="1"/>
    <xf numFmtId="0" fontId="16" fillId="0" borderId="0" xfId="0" applyFont="1"/>
    <xf numFmtId="0" fontId="16" fillId="0" borderId="12" xfId="0" applyFont="1" applyBorder="1"/>
    <xf numFmtId="0" fontId="0" fillId="0" borderId="13" xfId="0" applyBorder="1"/>
    <xf numFmtId="0" fontId="16" fillId="34" borderId="13" xfId="0" applyFont="1" applyFill="1" applyBorder="1"/>
    <xf numFmtId="0" fontId="16" fillId="0" borderId="13" xfId="0" applyFont="1" applyBorder="1"/>
    <xf numFmtId="0" fontId="0" fillId="35" borderId="0" xfId="0" applyFill="1"/>
    <xf numFmtId="0" fontId="0" fillId="36" borderId="0" xfId="0" applyFill="1"/>
    <xf numFmtId="14" fontId="19" fillId="0" borderId="0" xfId="42" applyNumberFormat="1" applyFont="1" applyAlignment="1">
      <alignment horizontal="center"/>
    </xf>
    <xf numFmtId="1" fontId="0" fillId="0" borderId="0" xfId="0" applyNumberFormat="1"/>
    <xf numFmtId="2" fontId="0" fillId="0" borderId="12" xfId="0" applyNumberFormat="1" applyBorder="1"/>
    <xf numFmtId="2" fontId="0" fillId="0" borderId="13" xfId="0" applyNumberFormat="1" applyBorder="1"/>
    <xf numFmtId="0" fontId="16" fillId="0" borderId="0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164" fontId="0" fillId="0" borderId="0" xfId="0" applyNumberFormat="1"/>
    <xf numFmtId="165" fontId="0" fillId="0" borderId="0" xfId="0" applyNumberFormat="1"/>
    <xf numFmtId="0" fontId="16" fillId="34" borderId="18" xfId="0" applyFont="1" applyFill="1" applyBorder="1"/>
    <xf numFmtId="14" fontId="20" fillId="0" borderId="19" xfId="0" applyNumberFormat="1" applyFont="1" applyBorder="1"/>
    <xf numFmtId="0" fontId="0" fillId="0" borderId="11" xfId="0" applyFill="1" applyBorder="1"/>
    <xf numFmtId="0" fontId="0" fillId="38" borderId="0" xfId="0" applyFill="1"/>
    <xf numFmtId="0" fontId="16" fillId="0" borderId="0" xfId="0" applyFont="1" applyFill="1" applyBorder="1"/>
    <xf numFmtId="0" fontId="0" fillId="0" borderId="20" xfId="0" applyBorder="1"/>
    <xf numFmtId="0" fontId="16" fillId="0" borderId="10" xfId="0" applyFont="1" applyFill="1" applyBorder="1"/>
    <xf numFmtId="0" fontId="20" fillId="0" borderId="11" xfId="0" applyFont="1" applyBorder="1"/>
    <xf numFmtId="0" fontId="20" fillId="35" borderId="11" xfId="0" applyFont="1" applyFill="1" applyBorder="1"/>
    <xf numFmtId="0" fontId="20" fillId="37" borderId="11" xfId="0" applyFont="1" applyFill="1" applyBorder="1"/>
    <xf numFmtId="0" fontId="20" fillId="0" borderId="20" xfId="0" applyFon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16" fillId="0" borderId="0" xfId="0" applyNumberFormat="1" applyFont="1" applyFill="1" applyBorder="1"/>
    <xf numFmtId="164" fontId="0" fillId="0" borderId="0" xfId="0" applyNumberFormat="1" applyFill="1" applyBorder="1"/>
    <xf numFmtId="164" fontId="16" fillId="0" borderId="0" xfId="0" applyNumberFormat="1" applyFont="1" applyBorder="1"/>
    <xf numFmtId="2" fontId="0" fillId="0" borderId="0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0" fontId="16" fillId="0" borderId="14" xfId="0" applyFont="1" applyFill="1" applyBorder="1"/>
    <xf numFmtId="0" fontId="16" fillId="0" borderId="12" xfId="0" applyFont="1" applyFill="1" applyBorder="1"/>
    <xf numFmtId="0" fontId="0" fillId="0" borderId="18" xfId="0" applyBorder="1"/>
    <xf numFmtId="49" fontId="16" fillId="0" borderId="14" xfId="0" applyNumberFormat="1" applyFont="1" applyBorder="1"/>
    <xf numFmtId="0" fontId="14" fillId="0" borderId="14" xfId="0" applyFont="1" applyBorder="1"/>
    <xf numFmtId="0" fontId="16" fillId="0" borderId="18" xfId="0" applyFont="1" applyBorder="1"/>
    <xf numFmtId="0" fontId="0" fillId="0" borderId="10" xfId="0" applyBorder="1"/>
    <xf numFmtId="0" fontId="0" fillId="38" borderId="14" xfId="0" applyFill="1" applyBorder="1"/>
    <xf numFmtId="0" fontId="0" fillId="0" borderId="14" xfId="0" applyBorder="1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2" xr:uid="{BC5CEA07-1AA1-46A7-AB59-8D3F558CD2D6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2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9E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9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"/>
  <sheetViews>
    <sheetView tabSelected="1" workbookViewId="0"/>
  </sheetViews>
  <sheetFormatPr defaultRowHeight="15" x14ac:dyDescent="0.25"/>
  <cols>
    <col min="1" max="1" width="19" bestFit="1" customWidth="1"/>
    <col min="2" max="2" width="9.7109375" customWidth="1"/>
    <col min="3" max="3" width="9.28515625" bestFit="1" customWidth="1"/>
    <col min="4" max="5" width="9.5703125" bestFit="1" customWidth="1"/>
    <col min="6" max="8" width="9.28515625" bestFit="1" customWidth="1"/>
    <col min="12" max="12" width="10.7109375" bestFit="1" customWidth="1"/>
    <col min="13" max="13" width="10.140625" bestFit="1" customWidth="1"/>
    <col min="17" max="17" width="10.85546875" bestFit="1" customWidth="1"/>
    <col min="19" max="19" width="14.5703125" customWidth="1"/>
    <col min="22" max="23" width="10.140625" bestFit="1" customWidth="1"/>
  </cols>
  <sheetData>
    <row r="1" spans="2:25" ht="15.75" thickBot="1" x14ac:dyDescent="0.3">
      <c r="B1" s="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36</v>
      </c>
      <c r="H1" s="10" t="s">
        <v>5</v>
      </c>
      <c r="I1" s="10" t="s">
        <v>7</v>
      </c>
      <c r="J1" s="48" t="s">
        <v>6</v>
      </c>
      <c r="K1" s="4" t="s">
        <v>87</v>
      </c>
      <c r="L1" s="29" t="s">
        <v>82</v>
      </c>
      <c r="O1" s="4" t="s">
        <v>83</v>
      </c>
      <c r="Q1" s="35"/>
      <c r="R1" s="35"/>
      <c r="S1" s="35"/>
      <c r="T1" s="35"/>
      <c r="U1" s="35"/>
      <c r="X1" t="s">
        <v>43</v>
      </c>
      <c r="Y1" t="s">
        <v>44</v>
      </c>
    </row>
    <row r="2" spans="2:25" x14ac:dyDescent="0.25">
      <c r="B2" s="49" t="s">
        <v>8</v>
      </c>
      <c r="C2" s="1">
        <f>AVERAGE('7days'!C2:C8)</f>
        <v>392.42857142857144</v>
      </c>
      <c r="D2" s="1">
        <f>AVERAGE('7days'!D2:D8)</f>
        <v>16.59714285714286</v>
      </c>
      <c r="E2" s="1">
        <f>AVERAGE('7days'!E2:E8)</f>
        <v>297.78571428571428</v>
      </c>
      <c r="F2" s="1">
        <f>AVERAGE('7days'!F2:F8)</f>
        <v>78.428571428571431</v>
      </c>
      <c r="G2" s="1">
        <f>AVERAGE('7days'!G2:G8)</f>
        <v>4.2857142857142856</v>
      </c>
      <c r="H2" s="1">
        <f>AVERAGE('7days'!H2:H8)</f>
        <v>4.3985714285714286</v>
      </c>
      <c r="I2" s="1">
        <f>AVERAGE('7days'!I2:I8)</f>
        <v>3.5314285714285711</v>
      </c>
      <c r="J2" s="1">
        <f>AVERAGE('7days'!J2:J8)</f>
        <v>75.942857142857136</v>
      </c>
      <c r="K2" s="5"/>
      <c r="L2" s="30" t="s">
        <v>74</v>
      </c>
      <c r="O2" s="25" t="str">
        <f>IF(OR(D2&gt;46,G2&gt;4,J2&lt;74),"y","x")</f>
        <v>y</v>
      </c>
      <c r="P2" t="str">
        <f>IF(AND(O2="y",z_score!A3="y"),"TP",IF(AND(O2="y",z_score!A3="x"),"FP",IF(AND(O2="x",z_score!A3="y"),"FN","TN")))</f>
        <v>FP</v>
      </c>
      <c r="Q2" s="35"/>
      <c r="R2" s="35"/>
      <c r="S2" s="35"/>
      <c r="T2" s="35"/>
      <c r="U2" s="35"/>
      <c r="W2" s="13">
        <v>17820</v>
      </c>
      <c r="X2" s="14">
        <f ca="1">YEARFRAC(W2,TODAY())</f>
        <v>72.541666666666671</v>
      </c>
      <c r="Y2" s="11" t="s">
        <v>45</v>
      </c>
    </row>
    <row r="3" spans="2:25" x14ac:dyDescent="0.25">
      <c r="B3" s="5" t="s">
        <v>9</v>
      </c>
      <c r="C3" s="1">
        <f>AVERAGE('7days'!C9:C15)</f>
        <v>607.14285714285711</v>
      </c>
      <c r="D3" s="1">
        <f>AVERAGE('7days'!D9:D15)</f>
        <v>15.25</v>
      </c>
      <c r="E3" s="1">
        <f>AVERAGE('7days'!E9:E15)</f>
        <v>492</v>
      </c>
      <c r="F3" s="1">
        <f>AVERAGE('7days'!F9:F15)</f>
        <v>100.28571428571429</v>
      </c>
      <c r="G3" s="1">
        <f>AVERAGE('7days'!G9:G15)</f>
        <v>5.8571428571428568</v>
      </c>
      <c r="H3" s="1">
        <f>AVERAGE('7days'!H9:H15)</f>
        <v>5.1757142857142862</v>
      </c>
      <c r="I3" s="1">
        <f>AVERAGE('7days'!I9:I15)</f>
        <v>2.6371428571428575</v>
      </c>
      <c r="J3" s="1">
        <f>AVERAGE('7days'!J9:J15)</f>
        <v>80.915714285714301</v>
      </c>
      <c r="K3" s="5"/>
      <c r="L3" s="31" t="s">
        <v>72</v>
      </c>
      <c r="O3" s="25" t="str">
        <f t="shared" ref="O3:O28" si="0">IF(OR(D3&gt;46,G3&gt;4,J3&lt;74),"y","x")</f>
        <v>y</v>
      </c>
      <c r="P3" t="str">
        <f>IF(AND(O3="y",z_score!A4="y"),"TP",IF(AND(O3="y",z_score!A4="x"),"FP",IF(AND(O3="x",z_score!A4="y"),"FN","TN")))</f>
        <v>TP</v>
      </c>
      <c r="Q3" s="35"/>
      <c r="R3" s="35"/>
      <c r="S3" s="35"/>
      <c r="T3" s="35"/>
      <c r="U3" s="35"/>
      <c r="W3" s="13">
        <v>16523</v>
      </c>
      <c r="X3" s="14">
        <f t="shared" ref="X3:X19" ca="1" si="1">YEARFRAC(W3,TODAY())</f>
        <v>76.088888888888889</v>
      </c>
      <c r="Y3" s="2" t="s">
        <v>46</v>
      </c>
    </row>
    <row r="4" spans="2:25" x14ac:dyDescent="0.25">
      <c r="B4" s="5" t="s">
        <v>10</v>
      </c>
      <c r="C4" s="1">
        <f>AVERAGE('7days'!C16:C21)</f>
        <v>475</v>
      </c>
      <c r="D4" s="1">
        <f>AVERAGE('7days'!D16:D21)</f>
        <v>13.14</v>
      </c>
      <c r="E4" s="1">
        <f>AVERAGE('7days'!E16:E21)</f>
        <v>335</v>
      </c>
      <c r="F4" s="1">
        <f>AVERAGE('7days'!F16:F21)</f>
        <v>127.33333333333333</v>
      </c>
      <c r="G4" s="1">
        <f>AVERAGE('7days'!G16:G21)</f>
        <v>7</v>
      </c>
      <c r="H4" s="1">
        <f>AVERAGE('7days'!H16:H21)</f>
        <v>2.8949999999999996</v>
      </c>
      <c r="I4" s="1">
        <f>AVERAGE('7days'!I16:I21)</f>
        <v>4.4899999999999993</v>
      </c>
      <c r="J4" s="1">
        <f>AVERAGE('7days'!J16:J21)</f>
        <v>70.718333333333334</v>
      </c>
      <c r="K4" s="5">
        <v>-1</v>
      </c>
      <c r="L4" s="32" t="s">
        <v>73</v>
      </c>
      <c r="O4" s="25" t="str">
        <f t="shared" si="0"/>
        <v>y</v>
      </c>
      <c r="P4" t="str">
        <f>IF(AND(O4="y",z_score!A5="y"),"TP",IF(AND(O4="y",z_score!A5="x"),"FP",IF(AND(O4="x",z_score!A5="y"),"FN","TN")))</f>
        <v>TP</v>
      </c>
      <c r="Q4" s="35"/>
      <c r="R4" s="35"/>
      <c r="S4" s="35"/>
      <c r="T4" s="35"/>
      <c r="U4" s="35"/>
      <c r="W4" s="13">
        <v>21168</v>
      </c>
      <c r="X4" s="14">
        <f t="shared" ca="1" si="1"/>
        <v>63.375</v>
      </c>
      <c r="Y4" s="12" t="s">
        <v>47</v>
      </c>
    </row>
    <row r="5" spans="2:25" x14ac:dyDescent="0.25">
      <c r="B5" s="5" t="s">
        <v>11</v>
      </c>
      <c r="C5" s="1">
        <f>AVERAGE('7days'!C22:C28)</f>
        <v>497.85714285714283</v>
      </c>
      <c r="D5" s="1">
        <f>AVERAGE('7days'!D22:D28)</f>
        <v>30.988571428571429</v>
      </c>
      <c r="E5" s="1">
        <f>AVERAGE('7days'!E22:E28)</f>
        <v>390.07142857142856</v>
      </c>
      <c r="F5" s="1">
        <f>AVERAGE('7days'!F22:F28)</f>
        <v>77.214285714285708</v>
      </c>
      <c r="G5" s="1">
        <f>AVERAGE('7days'!G22:G28)</f>
        <v>2.5714285714285716</v>
      </c>
      <c r="H5" s="1">
        <f>AVERAGE('7days'!H22:H28)</f>
        <v>5.3485714285714279</v>
      </c>
      <c r="I5" s="1">
        <f>AVERAGE('7days'!I22:I28)</f>
        <v>3.0842857142857136</v>
      </c>
      <c r="J5" s="1">
        <f>AVERAGE('7days'!J22:J28)</f>
        <v>78.67</v>
      </c>
      <c r="K5" s="5"/>
      <c r="L5" s="30" t="s">
        <v>74</v>
      </c>
      <c r="O5" s="25" t="str">
        <f t="shared" si="0"/>
        <v>x</v>
      </c>
      <c r="P5" t="str">
        <f>IF(AND(O5="y",z_score!A6="y"),"TP",IF(AND(O5="y",z_score!A6="x"),"FP",IF(AND(O5="x",z_score!A6="y"),"FN","TN")))</f>
        <v>TN</v>
      </c>
      <c r="Q5" s="35"/>
      <c r="R5" s="35"/>
      <c r="S5" s="35"/>
      <c r="T5" s="35"/>
      <c r="U5" s="35"/>
      <c r="W5" s="13">
        <v>23440</v>
      </c>
      <c r="X5" s="14">
        <f t="shared" ca="1" si="1"/>
        <v>57.152777777777779</v>
      </c>
    </row>
    <row r="6" spans="2:25" x14ac:dyDescent="0.25">
      <c r="B6" s="5" t="s">
        <v>12</v>
      </c>
      <c r="C6" s="1">
        <f>AVERAGE('7days'!C29:C35)</f>
        <v>499.28571428571428</v>
      </c>
      <c r="D6" s="1">
        <f>AVERAGE('7days'!D29:D35)</f>
        <v>28.321428571428573</v>
      </c>
      <c r="E6" s="1">
        <f>AVERAGE('7days'!E29:E35)</f>
        <v>303.57142857142856</v>
      </c>
      <c r="F6" s="1">
        <f>AVERAGE('7days'!F29:F35)</f>
        <v>167.78571428571428</v>
      </c>
      <c r="G6" s="1">
        <f>AVERAGE('7days'!G29:G35)</f>
        <v>9.7142857142857135</v>
      </c>
      <c r="H6" s="1">
        <f>AVERAGE('7days'!H29:H35)</f>
        <v>2.0614285714285714</v>
      </c>
      <c r="I6" s="1">
        <f>AVERAGE('7days'!I29:I35)</f>
        <v>5.5357142857142856</v>
      </c>
      <c r="J6" s="1">
        <f>AVERAGE('7days'!J29:J35)</f>
        <v>60.854285714285716</v>
      </c>
      <c r="K6" s="5"/>
      <c r="L6" s="32" t="s">
        <v>73</v>
      </c>
      <c r="O6" s="25" t="str">
        <f t="shared" si="0"/>
        <v>y</v>
      </c>
      <c r="P6" t="str">
        <f>IF(AND(O6="y",z_score!A7="y"),"TP",IF(AND(O6="y",z_score!A7="x"),"FP",IF(AND(O6="x",z_score!A7="y"),"FN","TN")))</f>
        <v>TP</v>
      </c>
      <c r="Q6" s="35"/>
      <c r="R6" s="35"/>
      <c r="S6" s="35"/>
      <c r="T6" s="35"/>
      <c r="U6" s="35"/>
      <c r="W6" s="24">
        <v>16861</v>
      </c>
      <c r="X6" s="14">
        <f t="shared" ca="1" si="1"/>
        <v>75.163888888888891</v>
      </c>
    </row>
    <row r="7" spans="2:25" x14ac:dyDescent="0.25">
      <c r="B7" s="5" t="s">
        <v>13</v>
      </c>
      <c r="C7" s="1">
        <f>AVERAGE('7days'!C36:C42)</f>
        <v>478.57142857142856</v>
      </c>
      <c r="D7" s="1">
        <f>AVERAGE('7days'!D36:D42)</f>
        <v>14.405714285714286</v>
      </c>
      <c r="E7" s="1">
        <f>AVERAGE('7days'!E36:E42)</f>
        <v>369.78571428571428</v>
      </c>
      <c r="F7" s="1">
        <f>AVERAGE('7days'!F36:F42)</f>
        <v>94.714285714285708</v>
      </c>
      <c r="G7" s="1">
        <f>AVERAGE('7days'!G36:G42)</f>
        <v>3.8571428571428572</v>
      </c>
      <c r="H7" s="1">
        <f>AVERAGE('7days'!H36:H42)</f>
        <v>4.007142857142858</v>
      </c>
      <c r="I7" s="1">
        <f>AVERAGE('7days'!I36:I42)</f>
        <v>3.677142857142857</v>
      </c>
      <c r="J7" s="1">
        <f>AVERAGE('7days'!J36:J42)</f>
        <v>77.098571428571418</v>
      </c>
      <c r="K7" s="5"/>
      <c r="L7" s="30" t="s">
        <v>74</v>
      </c>
      <c r="O7" s="25" t="str">
        <f t="shared" si="0"/>
        <v>x</v>
      </c>
      <c r="P7" t="str">
        <f>IF(AND(O7="y",z_score!A8="y"),"TP",IF(AND(O7="y",z_score!A8="x"),"FP",IF(AND(O7="x",z_score!A8="y"),"FN","TN")))</f>
        <v>TN</v>
      </c>
      <c r="Q7" s="35"/>
      <c r="R7" s="35"/>
      <c r="S7" s="35"/>
      <c r="T7" s="35"/>
      <c r="U7" s="35"/>
      <c r="W7" s="13">
        <v>20393</v>
      </c>
      <c r="X7" s="14">
        <f t="shared" ca="1" si="1"/>
        <v>65.49722222222222</v>
      </c>
    </row>
    <row r="8" spans="2:25" x14ac:dyDescent="0.25">
      <c r="B8" s="5" t="s">
        <v>14</v>
      </c>
      <c r="C8" s="1">
        <f>AVERAGE('7days'!C43:C46,'7days'!C48,'7days'!C49)</f>
        <v>380.83333333333331</v>
      </c>
      <c r="D8" s="1">
        <f>AVERAGE('7days'!D43:D46,'7days'!D48,'7days'!D49)</f>
        <v>11.013333333333334</v>
      </c>
      <c r="E8" s="1">
        <f>AVERAGE('7days'!E43:E46,'7days'!E48,'7days'!E49)</f>
        <v>315.25</v>
      </c>
      <c r="F8" s="1">
        <f>AVERAGE('7days'!F43:F46,'7days'!F48,'7days'!F49)</f>
        <v>55</v>
      </c>
      <c r="G8" s="1">
        <f>AVERAGE('7days'!G43:G46,'7days'!G48,'7days'!G49)</f>
        <v>1.6666666666666667</v>
      </c>
      <c r="H8" s="1">
        <f>AVERAGE('7days'!H43:H46,'7days'!H48,'7days'!H49)</f>
        <v>5.8549999999999995</v>
      </c>
      <c r="I8" s="1">
        <f>AVERAGE('7days'!I43:I46,'7days'!I48,'7days'!I49)</f>
        <v>2.9616666666666664</v>
      </c>
      <c r="J8" s="1">
        <f>AVERAGE('7days'!J43:J46,'7days'!J48,'7days'!J49)</f>
        <v>82.796666666666667</v>
      </c>
      <c r="K8" s="5">
        <v>-1</v>
      </c>
      <c r="L8" s="30" t="s">
        <v>74</v>
      </c>
      <c r="O8" s="25" t="str">
        <f t="shared" si="0"/>
        <v>x</v>
      </c>
      <c r="P8" t="str">
        <f>IF(AND(O8="y",z_score!A9="y"),"TP",IF(AND(O8="y",z_score!A9="x"),"FP",IF(AND(O8="x",z_score!A9="y"),"FN","TN")))</f>
        <v>TN</v>
      </c>
      <c r="Q8" s="35"/>
      <c r="R8" s="35"/>
      <c r="S8" s="35"/>
      <c r="T8" s="35"/>
      <c r="U8" s="35"/>
      <c r="W8" s="13">
        <v>18650</v>
      </c>
      <c r="X8" s="14">
        <f t="shared" ca="1" si="1"/>
        <v>70.269444444444446</v>
      </c>
    </row>
    <row r="9" spans="2:25" x14ac:dyDescent="0.25">
      <c r="B9" s="5" t="s">
        <v>15</v>
      </c>
      <c r="C9" s="1">
        <f>AVERAGE('7days'!C50:C55)</f>
        <v>492.5</v>
      </c>
      <c r="D9" s="1">
        <f>AVERAGE('7days'!D50:D55)</f>
        <v>15.181666666666667</v>
      </c>
      <c r="E9" s="1">
        <f>AVERAGE('7days'!E50:E55)</f>
        <v>408.41666666666669</v>
      </c>
      <c r="F9" s="1">
        <f>AVERAGE('7days'!F50:F55)</f>
        <v>69.333333333333329</v>
      </c>
      <c r="G9" s="1">
        <f>AVERAGE('7days'!G50:G55)</f>
        <v>2.5</v>
      </c>
      <c r="H9" s="1">
        <f>AVERAGE('7days'!H50:H55)</f>
        <v>6.3449999999999998</v>
      </c>
      <c r="I9" s="1">
        <f>AVERAGE('7days'!I50:I55)</f>
        <v>2.62</v>
      </c>
      <c r="J9" s="1">
        <f>AVERAGE('7days'!J50:J55)</f>
        <v>82.956666666666663</v>
      </c>
      <c r="K9" s="5">
        <v>-1</v>
      </c>
      <c r="L9" s="32" t="s">
        <v>73</v>
      </c>
      <c r="O9" s="25" t="str">
        <f t="shared" si="0"/>
        <v>x</v>
      </c>
      <c r="P9" t="str">
        <f>IF(AND(O9="y",z_score!A10="y"),"TP",IF(AND(O9="y",z_score!A10="x"),"FP",IF(AND(O9="x",z_score!A10="y"),"FN","TN")))</f>
        <v>FN</v>
      </c>
      <c r="Q9" s="35"/>
      <c r="R9" s="35"/>
      <c r="S9" s="35"/>
      <c r="T9" s="35"/>
      <c r="U9" s="35"/>
      <c r="W9" s="13">
        <v>16078</v>
      </c>
      <c r="X9" s="14">
        <f t="shared" ca="1" si="1"/>
        <v>77.311111111111117</v>
      </c>
    </row>
    <row r="10" spans="2:25" x14ac:dyDescent="0.25">
      <c r="B10" s="5" t="s">
        <v>16</v>
      </c>
      <c r="C10" s="1">
        <f>AVERAGE('7days'!C57:C63)</f>
        <v>531.85714285714289</v>
      </c>
      <c r="D10" s="1">
        <f>AVERAGE('7days'!D57:D63)</f>
        <v>16.13</v>
      </c>
      <c r="E10" s="1">
        <f>AVERAGE('7days'!E57:E63)</f>
        <v>388.28571428571428</v>
      </c>
      <c r="F10" s="1">
        <f>AVERAGE('7days'!F57:F63)</f>
        <v>127.78571428571429</v>
      </c>
      <c r="G10" s="1">
        <f>AVERAGE('7days'!G57:G63)</f>
        <v>8.1428571428571423</v>
      </c>
      <c r="H10" s="1">
        <f>AVERAGE('7days'!H57:H63)</f>
        <v>3.0828571428571427</v>
      </c>
      <c r="I10" s="1">
        <f>AVERAGE('7days'!I57:I63)</f>
        <v>4.2557142857142853</v>
      </c>
      <c r="J10" s="1">
        <f>AVERAGE('7days'!J57:J63)</f>
        <v>73.195714285714288</v>
      </c>
      <c r="K10" s="5"/>
      <c r="L10" s="30" t="s">
        <v>74</v>
      </c>
      <c r="O10" s="25" t="str">
        <f t="shared" si="0"/>
        <v>y</v>
      </c>
      <c r="P10" t="str">
        <f>IF(AND(O10="y",z_score!A11="y"),"TP",IF(AND(O10="y",z_score!A11="x"),"FP",IF(AND(O10="x",z_score!A11="y"),"FN","TN")))</f>
        <v>FP</v>
      </c>
      <c r="Q10" s="35"/>
      <c r="R10" s="35"/>
      <c r="S10" s="35"/>
      <c r="T10" s="35"/>
      <c r="U10" s="35"/>
      <c r="W10" s="13">
        <v>18845</v>
      </c>
      <c r="X10" s="14">
        <f t="shared" ca="1" si="1"/>
        <v>69.733333333333334</v>
      </c>
    </row>
    <row r="11" spans="2:25" x14ac:dyDescent="0.25">
      <c r="B11" s="5" t="s">
        <v>17</v>
      </c>
      <c r="C11" s="1">
        <f>AVERAGE('7days'!C64:C70)</f>
        <v>484.28571428571428</v>
      </c>
      <c r="D11" s="1">
        <f>AVERAGE('7days'!D64:D70)</f>
        <v>17.5</v>
      </c>
      <c r="E11" s="1">
        <f>AVERAGE('7days'!E64:E70)</f>
        <v>375.21428571428572</v>
      </c>
      <c r="F11" s="1">
        <f>AVERAGE('7days'!F64:F70)</f>
        <v>91.857142857142861</v>
      </c>
      <c r="G11" s="1">
        <f>AVERAGE('7days'!G64:G70)</f>
        <v>4.1428571428571432</v>
      </c>
      <c r="H11" s="1">
        <f>AVERAGE('7days'!H64:H70)</f>
        <v>4.1571428571428566</v>
      </c>
      <c r="I11" s="1">
        <f>AVERAGE('7days'!I64:I70)</f>
        <v>3.7642857142857147</v>
      </c>
      <c r="J11" s="1">
        <f>AVERAGE('7days'!J64:J70)</f>
        <v>77.532857142857139</v>
      </c>
      <c r="K11" s="5"/>
      <c r="L11" s="30" t="s">
        <v>74</v>
      </c>
      <c r="O11" s="25" t="str">
        <f t="shared" si="0"/>
        <v>y</v>
      </c>
      <c r="P11" t="str">
        <f>IF(AND(O11="y",z_score!A12="y"),"TP",IF(AND(O11="y",z_score!A12="x"),"FP",IF(AND(O11="x",z_score!A12="y"),"FN","TN")))</f>
        <v>FP</v>
      </c>
      <c r="Q11" s="35"/>
      <c r="R11" s="35"/>
      <c r="S11" s="35"/>
      <c r="T11" s="35"/>
      <c r="U11" s="35"/>
      <c r="W11" s="13">
        <v>21300</v>
      </c>
      <c r="X11" s="14">
        <f t="shared" ca="1" si="1"/>
        <v>63.011111111111113</v>
      </c>
    </row>
    <row r="12" spans="2:25" x14ac:dyDescent="0.25">
      <c r="B12" s="5" t="s">
        <v>18</v>
      </c>
      <c r="C12" s="1">
        <f>AVERAGE('7days'!C71:C77)</f>
        <v>525</v>
      </c>
      <c r="D12" s="1">
        <f>AVERAGE('7days'!D71:D77)</f>
        <v>13.644285714285715</v>
      </c>
      <c r="E12" s="1">
        <f>AVERAGE('7days'!E71:E77)</f>
        <v>374.78571428571428</v>
      </c>
      <c r="F12" s="1">
        <f>AVERAGE('7days'!F71:F77)</f>
        <v>136.85714285714286</v>
      </c>
      <c r="G12" s="1">
        <f>AVERAGE('7days'!G71:G77)</f>
        <v>9.8571428571428577</v>
      </c>
      <c r="H12" s="1">
        <f>AVERAGE('7days'!H71:H77)</f>
        <v>2.7785714285714285</v>
      </c>
      <c r="I12" s="1">
        <f>AVERAGE('7days'!I71:I77)</f>
        <v>3.9899999999999998</v>
      </c>
      <c r="J12" s="1">
        <f>AVERAGE('7days'!J71:J77)</f>
        <v>71.367142857142866</v>
      </c>
      <c r="K12" s="5"/>
      <c r="L12" s="32" t="s">
        <v>73</v>
      </c>
      <c r="O12" s="25" t="str">
        <f t="shared" si="0"/>
        <v>y</v>
      </c>
      <c r="P12" t="str">
        <f>IF(AND(O12="y",z_score!A13="y"),"TP",IF(AND(O12="y",z_score!A13="x"),"FP",IF(AND(O12="x",z_score!A13="y"),"FN","TN")))</f>
        <v>TP</v>
      </c>
      <c r="Q12" s="35"/>
      <c r="R12" s="35"/>
      <c r="S12" s="35"/>
      <c r="T12" s="35"/>
      <c r="U12" s="35"/>
      <c r="W12" s="13">
        <v>18302</v>
      </c>
      <c r="X12" s="14">
        <f t="shared" ca="1" si="1"/>
        <v>71.224999999999994</v>
      </c>
    </row>
    <row r="13" spans="2:25" x14ac:dyDescent="0.25">
      <c r="B13" s="5" t="s">
        <v>19</v>
      </c>
      <c r="C13" s="1">
        <f>AVERAGE('7days'!C80:C83)</f>
        <v>541.5</v>
      </c>
      <c r="D13" s="1">
        <f>AVERAGE('7days'!D80:D83)</f>
        <v>16.727499999999999</v>
      </c>
      <c r="E13" s="1">
        <f>AVERAGE('7days'!E80:E83)</f>
        <v>375.75</v>
      </c>
      <c r="F13" s="1">
        <f>AVERAGE('7days'!F80:F83)</f>
        <v>149.375</v>
      </c>
      <c r="G13" s="1">
        <f>AVERAGE('7days'!G80:G83)</f>
        <v>7</v>
      </c>
      <c r="H13" s="1">
        <f>AVERAGE('7days'!H80:H83)</f>
        <v>2.6124999999999998</v>
      </c>
      <c r="I13" s="1">
        <f>AVERAGE('7days'!I80:I83)</f>
        <v>5.1974999999999998</v>
      </c>
      <c r="J13" s="1">
        <f>AVERAGE('7days'!J80:J83)</f>
        <v>69.467500000000001</v>
      </c>
      <c r="K13" s="5">
        <v>-3</v>
      </c>
      <c r="L13" s="32" t="s">
        <v>73</v>
      </c>
      <c r="O13" s="25" t="str">
        <f t="shared" si="0"/>
        <v>y</v>
      </c>
      <c r="P13" t="str">
        <f>IF(AND(O13="y",z_score!A14="y"),"TP",IF(AND(O13="y",z_score!A14="x"),"FP",IF(AND(O13="x",z_score!A14="y"),"FN","TN")))</f>
        <v>TP</v>
      </c>
      <c r="Q13" s="35"/>
      <c r="R13" s="35"/>
      <c r="S13" s="35"/>
      <c r="T13" s="35"/>
      <c r="U13" s="35"/>
      <c r="W13" s="24">
        <v>17099</v>
      </c>
      <c r="X13" s="14">
        <f t="shared" ca="1" si="1"/>
        <v>74.513888888888886</v>
      </c>
    </row>
    <row r="14" spans="2:25" x14ac:dyDescent="0.25">
      <c r="B14" s="5" t="s">
        <v>20</v>
      </c>
      <c r="C14" s="1">
        <f>AVERAGE('7days'!C84:C89)</f>
        <v>423.83333333333331</v>
      </c>
      <c r="D14" s="1">
        <f>AVERAGE('7days'!D84:D89)</f>
        <v>26.001666666666665</v>
      </c>
      <c r="E14" s="1">
        <f>AVERAGE('7days'!E84:E89)</f>
        <v>312.25</v>
      </c>
      <c r="F14" s="1">
        <f>AVERAGE('7days'!F84:F89)</f>
        <v>85.916666666666671</v>
      </c>
      <c r="G14" s="1">
        <f>AVERAGE('7days'!G84:G89)</f>
        <v>3.6666666666666665</v>
      </c>
      <c r="H14" s="1">
        <f>AVERAGE('7days'!H84:H89)</f>
        <v>3.8366666666666673</v>
      </c>
      <c r="I14" s="1">
        <f>AVERAGE('7days'!I84:I89)</f>
        <v>3.8416666666666668</v>
      </c>
      <c r="J14" s="1">
        <f>AVERAGE('7days'!J84:J89)</f>
        <v>73.263333333333335</v>
      </c>
      <c r="K14" s="5">
        <v>-1</v>
      </c>
      <c r="L14" s="32" t="s">
        <v>73</v>
      </c>
      <c r="O14" s="25" t="str">
        <f t="shared" si="0"/>
        <v>y</v>
      </c>
      <c r="P14" t="str">
        <f>IF(AND(O14="y",z_score!A15="y"),"TP",IF(AND(O14="y",z_score!A15="x"),"FP",IF(AND(O14="x",z_score!A15="y"),"FN","TN")))</f>
        <v>TP</v>
      </c>
      <c r="Q14" s="35"/>
      <c r="R14" s="35"/>
      <c r="S14" s="35"/>
      <c r="T14" s="35"/>
      <c r="U14" s="35"/>
      <c r="W14" s="13">
        <v>17933</v>
      </c>
      <c r="X14" s="14">
        <f t="shared" ca="1" si="1"/>
        <v>72.236111111111114</v>
      </c>
    </row>
    <row r="15" spans="2:25" x14ac:dyDescent="0.25">
      <c r="B15" s="5" t="s">
        <v>21</v>
      </c>
      <c r="C15" s="1">
        <f>AVERAGE('7days'!C90:C96)</f>
        <v>565.71428571428567</v>
      </c>
      <c r="D15" s="1">
        <f>AVERAGE('7days'!D90:D96)</f>
        <v>14.368571428571428</v>
      </c>
      <c r="E15" s="1">
        <f>AVERAGE('7days'!E90:E96)</f>
        <v>430.35714285714283</v>
      </c>
      <c r="F15" s="1">
        <f>AVERAGE('7days'!F90:F96)</f>
        <v>121.35714285714286</v>
      </c>
      <c r="G15" s="1">
        <f>AVERAGE('7days'!G90:G96)</f>
        <v>4.5714285714285712</v>
      </c>
      <c r="H15" s="1">
        <f>AVERAGE('7days'!H90:H96)</f>
        <v>3.8728571428571432</v>
      </c>
      <c r="I15" s="1">
        <f>AVERAGE('7days'!I90:I96)</f>
        <v>4.3728571428571428</v>
      </c>
      <c r="J15" s="1">
        <f>AVERAGE('7days'!J90:J96)</f>
        <v>76.272857142857148</v>
      </c>
      <c r="K15" s="5"/>
      <c r="L15" s="32" t="s">
        <v>73</v>
      </c>
      <c r="O15" s="25" t="str">
        <f t="shared" si="0"/>
        <v>y</v>
      </c>
      <c r="P15" t="str">
        <f>IF(AND(O15="y",z_score!A16="y"),"TP",IF(AND(O15="y",z_score!A16="x"),"FP",IF(AND(O15="x",z_score!A16="y"),"FN","TN")))</f>
        <v>TP</v>
      </c>
      <c r="Q15" s="35"/>
      <c r="R15" s="35"/>
      <c r="S15" s="35"/>
      <c r="T15" s="35"/>
      <c r="U15" s="35"/>
      <c r="W15" s="13">
        <v>21892</v>
      </c>
      <c r="X15" s="14">
        <f t="shared" ca="1" si="1"/>
        <v>61.391666666666666</v>
      </c>
    </row>
    <row r="16" spans="2:25" x14ac:dyDescent="0.25">
      <c r="B16" s="5" t="s">
        <v>22</v>
      </c>
      <c r="C16" s="1">
        <f>AVERAGE('7days'!C97:C103)</f>
        <v>500.71428571428572</v>
      </c>
      <c r="D16" s="1">
        <f>AVERAGE('7days'!D97:D103)</f>
        <v>30.83285714285714</v>
      </c>
      <c r="E16" s="1">
        <f>AVERAGE('7days'!E97:E103)</f>
        <v>346.64285714285717</v>
      </c>
      <c r="F16" s="1">
        <f>AVERAGE('7days'!F97:F103)</f>
        <v>123.57142857142857</v>
      </c>
      <c r="G16" s="1">
        <f>AVERAGE('7days'!G97:G103)</f>
        <v>8</v>
      </c>
      <c r="H16" s="1">
        <f>AVERAGE('7days'!H97:H103)</f>
        <v>3.7642857142857147</v>
      </c>
      <c r="I16" s="1">
        <f>AVERAGE('7days'!I97:I103)</f>
        <v>3.57</v>
      </c>
      <c r="J16" s="1">
        <f>AVERAGE('7days'!J97:J103)</f>
        <v>68.858571428571437</v>
      </c>
      <c r="K16" s="5"/>
      <c r="L16" s="31" t="s">
        <v>72</v>
      </c>
      <c r="O16" s="25" t="str">
        <f t="shared" si="0"/>
        <v>y</v>
      </c>
      <c r="P16" t="str">
        <f>IF(AND(O16="y",z_score!A17="y"),"TP",IF(AND(O16="y",z_score!A17="x"),"FP",IF(AND(O16="x",z_score!A17="y"),"FN","TN")))</f>
        <v>TP</v>
      </c>
      <c r="Q16" s="35"/>
      <c r="R16" s="35"/>
      <c r="S16" s="35"/>
      <c r="T16" s="35"/>
      <c r="U16" s="35"/>
      <c r="W16" s="13">
        <v>18981</v>
      </c>
      <c r="X16" s="14">
        <f t="shared" ca="1" si="1"/>
        <v>69.361111111111114</v>
      </c>
    </row>
    <row r="17" spans="1:24" x14ac:dyDescent="0.25">
      <c r="B17" s="5" t="s">
        <v>23</v>
      </c>
      <c r="C17" s="1">
        <f>AVERAGE('7days'!C104:C110)</f>
        <v>486.42857142857144</v>
      </c>
      <c r="D17" s="1">
        <f>AVERAGE('7days'!D104:D110)</f>
        <v>20.702857142857145</v>
      </c>
      <c r="E17" s="1">
        <f>AVERAGE('7days'!E104:E110)</f>
        <v>373.85714285714283</v>
      </c>
      <c r="F17" s="1">
        <f>AVERAGE('7days'!F104:F110)</f>
        <v>92.142857142857139</v>
      </c>
      <c r="G17" s="1">
        <f>AVERAGE('7days'!G104:G110)</f>
        <v>5.2857142857142856</v>
      </c>
      <c r="H17" s="1">
        <f>AVERAGE('7days'!H104:H110)</f>
        <v>4.3128571428571423</v>
      </c>
      <c r="I17" s="1">
        <f>AVERAGE('7days'!I104:I110)</f>
        <v>3.0585714285714292</v>
      </c>
      <c r="J17" s="1">
        <f>AVERAGE('7days'!J104:J110)</f>
        <v>76.811428571428578</v>
      </c>
      <c r="K17" s="5"/>
      <c r="L17" s="31" t="s">
        <v>72</v>
      </c>
      <c r="O17" s="25" t="str">
        <f t="shared" si="0"/>
        <v>y</v>
      </c>
      <c r="P17" t="str">
        <f>IF(AND(O17="y",z_score!A18="y"),"TP",IF(AND(O17="y",z_score!A18="x"),"FP",IF(AND(O17="x",z_score!A18="y"),"FN","TN")))</f>
        <v>TP</v>
      </c>
      <c r="Q17" s="35"/>
      <c r="R17" s="35"/>
      <c r="S17" s="35"/>
      <c r="T17" s="35"/>
      <c r="U17" s="35"/>
      <c r="W17" s="13">
        <v>17159</v>
      </c>
      <c r="X17" s="14">
        <f t="shared" ca="1" si="1"/>
        <v>74.349999999999994</v>
      </c>
    </row>
    <row r="18" spans="1:24" x14ac:dyDescent="0.25">
      <c r="B18" s="5" t="s">
        <v>24</v>
      </c>
      <c r="C18" s="1">
        <f>AVERAGE('7days'!C111:C117)</f>
        <v>414.28571428571428</v>
      </c>
      <c r="D18" s="1">
        <f>AVERAGE('7days'!D111:D117)</f>
        <v>17.785714285714285</v>
      </c>
      <c r="E18" s="1">
        <f>AVERAGE('7days'!E111:E117)</f>
        <v>295.64285714285717</v>
      </c>
      <c r="F18" s="1">
        <f>AVERAGE('7days'!F111:F117)</f>
        <v>101.21428571428571</v>
      </c>
      <c r="G18" s="1">
        <f>AVERAGE('7days'!G111:G117)</f>
        <v>5.2857142857142856</v>
      </c>
      <c r="H18" s="1">
        <f>AVERAGE('7days'!H111:H117)</f>
        <v>3.0871428571428572</v>
      </c>
      <c r="I18" s="1">
        <f>AVERAGE('7days'!I111:I117)</f>
        <v>4.0442857142857145</v>
      </c>
      <c r="J18" s="1">
        <f>AVERAGE('7days'!J111:J117)</f>
        <v>71.161428571428573</v>
      </c>
      <c r="K18" s="5"/>
      <c r="L18" s="31" t="s">
        <v>72</v>
      </c>
      <c r="O18" s="25" t="str">
        <f t="shared" si="0"/>
        <v>y</v>
      </c>
      <c r="P18" t="str">
        <f>IF(AND(O18="y",z_score!A19="y"),"TP",IF(AND(O18="y",z_score!A19="x"),"FP",IF(AND(O18="x",z_score!A19="y"),"FN","TN")))</f>
        <v>TP</v>
      </c>
      <c r="Q18" s="35"/>
      <c r="R18" s="35"/>
      <c r="S18" s="35"/>
      <c r="T18" s="35"/>
      <c r="U18" s="35"/>
      <c r="W18" s="13">
        <v>24229</v>
      </c>
      <c r="X18" s="14">
        <f t="shared" ca="1" si="1"/>
        <v>54.991666666666667</v>
      </c>
    </row>
    <row r="19" spans="1:24" x14ac:dyDescent="0.25">
      <c r="B19" s="5" t="s">
        <v>25</v>
      </c>
      <c r="C19" s="1">
        <f>AVERAGE('7days'!C118:C124)</f>
        <v>448.14285714285717</v>
      </c>
      <c r="D19" s="1">
        <f>AVERAGE('7days'!D118:D124)</f>
        <v>23.571428571428573</v>
      </c>
      <c r="E19" s="1">
        <f>AVERAGE('7days'!E118:E124)</f>
        <v>309.5</v>
      </c>
      <c r="F19" s="1">
        <f>AVERAGE('7days'!F118:F124)</f>
        <v>115.28571428571429</v>
      </c>
      <c r="G19" s="1">
        <f>AVERAGE('7days'!G118:G124)</f>
        <v>6</v>
      </c>
      <c r="H19" s="1">
        <f>AVERAGE('7days'!H118:H124)</f>
        <v>2.8042857142857147</v>
      </c>
      <c r="I19" s="1">
        <f>AVERAGE('7days'!I118:I124)</f>
        <v>5.0514285714285716</v>
      </c>
      <c r="J19" s="1">
        <f>AVERAGE('7days'!J118:J124)</f>
        <v>69.027142857142863</v>
      </c>
      <c r="K19" s="5"/>
      <c r="L19" s="30" t="s">
        <v>74</v>
      </c>
      <c r="O19" s="25" t="str">
        <f t="shared" si="0"/>
        <v>y</v>
      </c>
      <c r="P19" t="str">
        <f>IF(AND(O19="y",z_score!A20="y"),"TP",IF(AND(O19="y",z_score!A20="x"),"FP",IF(AND(O19="x",z_score!A20="y"),"FN","TN")))</f>
        <v>FP</v>
      </c>
      <c r="Q19" s="35"/>
      <c r="R19" s="35"/>
      <c r="S19" s="35"/>
      <c r="T19" s="35"/>
      <c r="U19" s="35"/>
      <c r="W19" s="13">
        <v>21813</v>
      </c>
      <c r="X19" s="14">
        <f t="shared" ca="1" si="1"/>
        <v>61.608333333333334</v>
      </c>
    </row>
    <row r="20" spans="1:24" x14ac:dyDescent="0.25">
      <c r="B20" s="5" t="s">
        <v>27</v>
      </c>
      <c r="C20" s="1">
        <f>AVERAGE('7days'!C132:C138)</f>
        <v>509.28571428571428</v>
      </c>
      <c r="D20" s="1">
        <f>AVERAGE('7days'!D132:D138)</f>
        <v>37.595714285714287</v>
      </c>
      <c r="E20" s="1">
        <f>AVERAGE('7days'!E132:E138)</f>
        <v>333.21428571428572</v>
      </c>
      <c r="F20" s="1">
        <f>AVERAGE('7days'!F132:F138)</f>
        <v>138.85714285714286</v>
      </c>
      <c r="G20" s="1">
        <f>AVERAGE('7days'!G132:G138)</f>
        <v>7.5714285714285712</v>
      </c>
      <c r="H20" s="1">
        <f>AVERAGE('7days'!H132:H138)</f>
        <v>2.6471428571428572</v>
      </c>
      <c r="I20" s="1">
        <f>AVERAGE('7days'!I132:I138)</f>
        <v>5.6028571428571423</v>
      </c>
      <c r="J20" s="1">
        <f>AVERAGE('7days'!J132:J138)</f>
        <v>65.349999999999994</v>
      </c>
      <c r="K20" s="5"/>
      <c r="L20" s="30" t="s">
        <v>74</v>
      </c>
      <c r="O20" s="25" t="str">
        <f t="shared" si="0"/>
        <v>y</v>
      </c>
      <c r="P20" t="str">
        <f>IF(AND(O20="y",z_score!A21="y"),"TP",IF(AND(O20="y",z_score!A21="x"),"FP",IF(AND(O20="x",z_score!A21="y"),"FN","TN")))</f>
        <v>FP</v>
      </c>
      <c r="Q20" s="35"/>
      <c r="R20" s="35"/>
      <c r="S20" s="35"/>
      <c r="T20" s="35"/>
      <c r="U20" s="35"/>
      <c r="W20" s="13">
        <v>18896</v>
      </c>
      <c r="X20" s="14">
        <f t="shared" ref="X20:X28" ca="1" si="2">YEARFRAC(W20,TODAY())</f>
        <v>69.594444444444449</v>
      </c>
    </row>
    <row r="21" spans="1:24" x14ac:dyDescent="0.25">
      <c r="B21" s="5" t="s">
        <v>28</v>
      </c>
      <c r="C21" s="1">
        <f>AVERAGE('7days'!C139:C145)</f>
        <v>537.57142857142856</v>
      </c>
      <c r="D21" s="1">
        <f>AVERAGE('7days'!D139:D145)</f>
        <v>21.584285714285716</v>
      </c>
      <c r="E21" s="1">
        <f>AVERAGE('7days'!E139:E145)</f>
        <v>436.14285714285717</v>
      </c>
      <c r="F21" s="1">
        <f>AVERAGE('7days'!F139:F145)</f>
        <v>80.214285714285708</v>
      </c>
      <c r="G21" s="1">
        <f>AVERAGE('7days'!G139:G145)</f>
        <v>3.1428571428571428</v>
      </c>
      <c r="H21" s="1">
        <f>AVERAGE('7days'!H139:H145)</f>
        <v>5.6471428571428559</v>
      </c>
      <c r="I21" s="1">
        <f>AVERAGE('7days'!I139:I145)</f>
        <v>2.8528571428571428</v>
      </c>
      <c r="J21" s="1">
        <f>AVERAGE('7days'!J139:J145)</f>
        <v>81.297142857142859</v>
      </c>
      <c r="K21" s="5"/>
      <c r="L21" s="32" t="s">
        <v>73</v>
      </c>
      <c r="O21" s="25" t="str">
        <f t="shared" si="0"/>
        <v>x</v>
      </c>
      <c r="P21" t="str">
        <f>IF(AND(O21="y",z_score!A22="y"),"TP",IF(AND(O21="y",z_score!A22="x"),"FP",IF(AND(O21="x",z_score!A22="y"),"FN","TN")))</f>
        <v>FN</v>
      </c>
      <c r="Q21" s="35"/>
      <c r="R21" s="35"/>
      <c r="S21" s="35"/>
      <c r="T21" s="35"/>
      <c r="U21" s="35"/>
      <c r="W21" s="13">
        <v>13783</v>
      </c>
      <c r="X21" s="14">
        <f t="shared" ca="1" si="2"/>
        <v>83.594444444444449</v>
      </c>
    </row>
    <row r="22" spans="1:24" x14ac:dyDescent="0.25">
      <c r="B22" s="5" t="s">
        <v>29</v>
      </c>
      <c r="C22" s="1">
        <f>AVERAGE('7days'!C146:C152)</f>
        <v>462.85714285714283</v>
      </c>
      <c r="D22" s="1">
        <f>AVERAGE('7days'!D146:D152)</f>
        <v>20.905714285714286</v>
      </c>
      <c r="E22" s="1">
        <f>AVERAGE('7days'!E146:E152)</f>
        <v>356.92857142857144</v>
      </c>
      <c r="F22" s="1">
        <f>AVERAGE('7days'!F146:F152)</f>
        <v>85.357142857142861</v>
      </c>
      <c r="G22" s="1">
        <f>AVERAGE('7days'!G146:G152)</f>
        <v>4.8571428571428568</v>
      </c>
      <c r="H22" s="1">
        <f>AVERAGE('7days'!H146:H152)</f>
        <v>4.3814285714285708</v>
      </c>
      <c r="I22" s="1">
        <f>AVERAGE('7days'!I146:I152)</f>
        <v>2.9057142857142861</v>
      </c>
      <c r="J22" s="1">
        <f>AVERAGE('7days'!J146:J152)</f>
        <v>77.045714285714297</v>
      </c>
      <c r="K22" s="5"/>
      <c r="L22" s="32" t="s">
        <v>73</v>
      </c>
      <c r="O22" s="25" t="str">
        <f t="shared" si="0"/>
        <v>y</v>
      </c>
      <c r="P22" t="str">
        <f>IF(AND(O22="y",z_score!A23="y"),"TP",IF(AND(O22="y",z_score!A23="x"),"FP",IF(AND(O22="x",z_score!A23="y"),"FN","TN")))</f>
        <v>TP</v>
      </c>
      <c r="Q22" s="35"/>
      <c r="R22" s="35"/>
      <c r="S22" s="35"/>
      <c r="T22" s="35"/>
      <c r="U22" s="35"/>
      <c r="W22" s="13">
        <v>17385</v>
      </c>
      <c r="X22" s="14">
        <f t="shared" ca="1" si="2"/>
        <v>73.730555555555554</v>
      </c>
    </row>
    <row r="23" spans="1:24" x14ac:dyDescent="0.25">
      <c r="B23" s="5" t="s">
        <v>30</v>
      </c>
      <c r="C23" s="1">
        <f>AVERAGE('7days'!C153:C159)</f>
        <v>585.71428571428567</v>
      </c>
      <c r="D23" s="1">
        <f>AVERAGE('7days'!D153:D159)</f>
        <v>16.738571428571429</v>
      </c>
      <c r="E23" s="1">
        <f>AVERAGE('7days'!E153:E159)</f>
        <v>440.21428571428572</v>
      </c>
      <c r="F23" s="1">
        <f>AVERAGE('7days'!F153:F159)</f>
        <v>129.21428571428572</v>
      </c>
      <c r="G23" s="1">
        <f>AVERAGE('7days'!G153:G159)</f>
        <v>5.4285714285714288</v>
      </c>
      <c r="H23" s="1">
        <f>AVERAGE('7days'!H153:H159)</f>
        <v>3.4542857142857142</v>
      </c>
      <c r="I23" s="1">
        <f>AVERAGE('7days'!I153:I159)</f>
        <v>4.4314285714285715</v>
      </c>
      <c r="J23" s="1">
        <f>AVERAGE('7days'!J153:J159)</f>
        <v>75.118571428571428</v>
      </c>
      <c r="K23" s="5"/>
      <c r="L23" s="30" t="s">
        <v>74</v>
      </c>
      <c r="O23" s="25" t="str">
        <f t="shared" si="0"/>
        <v>y</v>
      </c>
      <c r="P23" t="str">
        <f>IF(AND(O23="y",z_score!A24="y"),"TP",IF(AND(O23="y",z_score!A24="x"),"FP",IF(AND(O23="x",z_score!A24="y"),"FN","TN")))</f>
        <v>FP</v>
      </c>
      <c r="Q23" s="35"/>
      <c r="R23" s="35"/>
      <c r="S23" s="35"/>
      <c r="T23" s="35"/>
      <c r="U23" s="35"/>
      <c r="W23" s="13">
        <v>18690</v>
      </c>
      <c r="X23" s="14">
        <f t="shared" ca="1" si="2"/>
        <v>70.155555555555551</v>
      </c>
    </row>
    <row r="24" spans="1:24" x14ac:dyDescent="0.25">
      <c r="B24" s="5" t="s">
        <v>31</v>
      </c>
      <c r="C24" s="1">
        <f>AVERAGE('7days'!C160:C166)</f>
        <v>505.14285714285717</v>
      </c>
      <c r="D24" s="1">
        <f>AVERAGE('7days'!D160:D166)</f>
        <v>15.011428571428571</v>
      </c>
      <c r="E24" s="1">
        <f>AVERAGE('7days'!E160:E166)</f>
        <v>373.21428571428572</v>
      </c>
      <c r="F24" s="1">
        <f>AVERAGE('7days'!F160:F166)</f>
        <v>117.28571428571429</v>
      </c>
      <c r="G24" s="1">
        <f>AVERAGE('7days'!G160:G166)</f>
        <v>5.5714285714285712</v>
      </c>
      <c r="H24" s="1">
        <f>AVERAGE('7days'!H160:H166)</f>
        <v>3.2714285714285714</v>
      </c>
      <c r="I24" s="1">
        <f>AVERAGE('7days'!I160:I166)</f>
        <v>4.0185714285714287</v>
      </c>
      <c r="J24" s="1">
        <f>AVERAGE('7days'!J160:J166)</f>
        <v>74.12</v>
      </c>
      <c r="K24" s="5"/>
      <c r="L24" s="31" t="s">
        <v>72</v>
      </c>
      <c r="O24" s="25" t="str">
        <f t="shared" si="0"/>
        <v>y</v>
      </c>
      <c r="P24" t="str">
        <f>IF(AND(O24="y",z_score!A25="y"),"TP",IF(AND(O24="y",z_score!A25="x"),"FP",IF(AND(O24="x",z_score!A25="y"),"FN","TN")))</f>
        <v>TP</v>
      </c>
      <c r="Q24" s="35"/>
      <c r="R24" s="35"/>
      <c r="S24" s="35"/>
      <c r="T24" s="35"/>
      <c r="U24" s="35"/>
      <c r="W24" s="13">
        <v>19553</v>
      </c>
      <c r="X24" s="14">
        <f t="shared" ca="1" si="2"/>
        <v>67.794444444444451</v>
      </c>
    </row>
    <row r="25" spans="1:24" x14ac:dyDescent="0.25">
      <c r="B25" s="5" t="s">
        <v>32</v>
      </c>
      <c r="C25" s="1">
        <f>AVERAGE('7days'!C167:C173)</f>
        <v>462.14285714285717</v>
      </c>
      <c r="D25" s="1">
        <f>AVERAGE('7days'!D167:D173)</f>
        <v>24.785714285714285</v>
      </c>
      <c r="E25" s="1">
        <f>AVERAGE('7days'!E167:E173)</f>
        <v>348.28571428571428</v>
      </c>
      <c r="F25" s="1">
        <f>AVERAGE('7days'!F167:F173)</f>
        <v>89.428571428571431</v>
      </c>
      <c r="G25" s="1">
        <f>AVERAGE('7days'!G167:G173)</f>
        <v>3.8571428571428572</v>
      </c>
      <c r="H25" s="1">
        <f>AVERAGE('7days'!H167:H173)</f>
        <v>4.0600000000000005</v>
      </c>
      <c r="I25" s="1">
        <f>AVERAGE('7days'!I167:I173)</f>
        <v>3.871428571428571</v>
      </c>
      <c r="J25" s="1">
        <f>AVERAGE('7days'!J167:J173)</f>
        <v>75.41857142857144</v>
      </c>
      <c r="K25" s="5"/>
      <c r="L25" s="30" t="s">
        <v>74</v>
      </c>
      <c r="O25" s="25" t="str">
        <f t="shared" si="0"/>
        <v>x</v>
      </c>
      <c r="P25" t="str">
        <f>IF(AND(O25="y",z_score!A26="y"),"TP",IF(AND(O25="y",z_score!A26="x"),"FP",IF(AND(O25="x",z_score!A26="y"),"FN","TN")))</f>
        <v>TN</v>
      </c>
      <c r="Q25" s="35"/>
      <c r="R25" s="35"/>
      <c r="S25" s="35"/>
      <c r="T25" s="35"/>
      <c r="U25" s="35"/>
      <c r="W25" s="13">
        <v>23825</v>
      </c>
      <c r="X25" s="14">
        <f t="shared" ca="1" si="2"/>
        <v>56.097222222222221</v>
      </c>
    </row>
    <row r="26" spans="1:24" x14ac:dyDescent="0.25">
      <c r="B26" s="5" t="s">
        <v>33</v>
      </c>
      <c r="C26" s="1">
        <f>AVERAGE('7days'!C174:C180)</f>
        <v>591.42857142857144</v>
      </c>
      <c r="D26" s="1">
        <f>AVERAGE('7days'!D174:D180)</f>
        <v>17.285714285714285</v>
      </c>
      <c r="E26" s="1">
        <f>AVERAGE('7days'!E174:E180)</f>
        <v>473.14285714285717</v>
      </c>
      <c r="F26" s="1">
        <f>AVERAGE('7days'!F174:F180)</f>
        <v>101.42857142857143</v>
      </c>
      <c r="G26" s="1">
        <f>AVERAGE('7days'!G174:G180)</f>
        <v>5</v>
      </c>
      <c r="H26" s="1">
        <f>AVERAGE('7days'!H174:H180)</f>
        <v>4.8014285714285716</v>
      </c>
      <c r="I26" s="1">
        <f>AVERAGE('7days'!I174:I180)</f>
        <v>2.9042857142857139</v>
      </c>
      <c r="J26" s="1">
        <f>AVERAGE('7days'!J174:J180)</f>
        <v>80.071428571428569</v>
      </c>
      <c r="K26" s="5"/>
      <c r="L26" s="30" t="s">
        <v>74</v>
      </c>
      <c r="O26" s="25" t="str">
        <f t="shared" si="0"/>
        <v>y</v>
      </c>
      <c r="P26" t="str">
        <f>IF(AND(O26="y",z_score!A27="y"),"TP",IF(AND(O26="y",z_score!A27="x"),"FP",IF(AND(O26="x",z_score!A27="y"),"FN","TN")))</f>
        <v>FP</v>
      </c>
      <c r="Q26" s="35"/>
      <c r="R26" s="35"/>
      <c r="S26" s="35"/>
      <c r="T26" s="35"/>
      <c r="U26" s="35"/>
      <c r="W26" s="13">
        <v>19065</v>
      </c>
      <c r="X26" s="14">
        <f t="shared" ca="1" si="2"/>
        <v>69.13055555555556</v>
      </c>
    </row>
    <row r="27" spans="1:24" x14ac:dyDescent="0.25">
      <c r="B27" s="5" t="s">
        <v>34</v>
      </c>
      <c r="C27" s="1">
        <f>AVERAGE('7days'!C181:C187)</f>
        <v>493.57142857142856</v>
      </c>
      <c r="D27" s="1">
        <f>AVERAGE('7days'!D181:D187)</f>
        <v>13.594285714285714</v>
      </c>
      <c r="E27" s="1">
        <f>AVERAGE('7days'!E181:E187)</f>
        <v>408.92857142857144</v>
      </c>
      <c r="F27" s="1">
        <f>AVERAGE('7days'!F181:F187)</f>
        <v>71.5</v>
      </c>
      <c r="G27" s="1">
        <f>AVERAGE('7days'!G181:G187)</f>
        <v>2.5714285714285716</v>
      </c>
      <c r="H27" s="1">
        <f>AVERAGE('7days'!H181:H187)</f>
        <v>13.295714285714284</v>
      </c>
      <c r="I27" s="1">
        <f>AVERAGE('7days'!I181:I187)</f>
        <v>2.73</v>
      </c>
      <c r="J27" s="1">
        <f>AVERAGE('7days'!J181:J187)</f>
        <v>83.062857142857155</v>
      </c>
      <c r="K27" s="5"/>
      <c r="L27" s="30" t="s">
        <v>74</v>
      </c>
      <c r="O27" s="25" t="str">
        <f t="shared" si="0"/>
        <v>x</v>
      </c>
      <c r="P27" t="str">
        <f>IF(AND(O27="y",z_score!A28="y"),"TP",IF(AND(O27="y",z_score!A28="x"),"FP",IF(AND(O27="x",z_score!A28="y"),"FN","TN")))</f>
        <v>TN</v>
      </c>
      <c r="Q27" s="35"/>
      <c r="R27" s="35"/>
      <c r="S27" s="35"/>
      <c r="T27" s="35"/>
      <c r="U27" s="35"/>
      <c r="W27" s="13">
        <v>24817</v>
      </c>
      <c r="X27" s="14">
        <f t="shared" ca="1" si="2"/>
        <v>53.383333333333333</v>
      </c>
    </row>
    <row r="28" spans="1:24" ht="15.75" thickBot="1" x14ac:dyDescent="0.3">
      <c r="B28" s="28" t="s">
        <v>35</v>
      </c>
      <c r="C28" s="1">
        <f>AVERAGE('7days'!C189:C193)</f>
        <v>331.2</v>
      </c>
      <c r="D28" s="1">
        <f>AVERAGE('7days'!D189:D193)</f>
        <v>25.332000000000001</v>
      </c>
      <c r="E28" s="1">
        <f>AVERAGE('7days'!E189:E193)</f>
        <v>231.5</v>
      </c>
      <c r="F28" s="1">
        <f>AVERAGE('7days'!F189:F193)</f>
        <v>74.7</v>
      </c>
      <c r="G28" s="1">
        <f>AVERAGE('7days'!G189:G193)</f>
        <v>3.6</v>
      </c>
      <c r="H28" s="1">
        <f>AVERAGE('7days'!H189:H193)</f>
        <v>3.254</v>
      </c>
      <c r="I28" s="1">
        <f>AVERAGE('7days'!I189:I193)</f>
        <v>4.0939999999999994</v>
      </c>
      <c r="J28" s="1">
        <f>AVERAGE('7days'!J189:J193)</f>
        <v>69.878</v>
      </c>
      <c r="K28" s="28">
        <v>-2</v>
      </c>
      <c r="L28" s="33" t="s">
        <v>74</v>
      </c>
      <c r="O28" s="25" t="str">
        <f t="shared" si="0"/>
        <v>y</v>
      </c>
      <c r="P28" t="str">
        <f>IF(AND(O28="y",z_score!A29="y"),"TP",IF(AND(O28="y",z_score!A29="x"),"FP",IF(AND(O28="x",z_score!A29="y"),"FN","TN")))</f>
        <v>FP</v>
      </c>
      <c r="Q28" s="35"/>
      <c r="R28" s="35"/>
      <c r="S28" s="35"/>
      <c r="T28" s="35"/>
      <c r="U28" s="35"/>
      <c r="W28" s="13">
        <v>19444</v>
      </c>
      <c r="X28" s="14">
        <f t="shared" ca="1" si="2"/>
        <v>68.091666666666669</v>
      </c>
    </row>
    <row r="29" spans="1:24" ht="15.75" thickBot="1" x14ac:dyDescent="0.3">
      <c r="B29" s="7" t="s">
        <v>38</v>
      </c>
      <c r="C29" s="8"/>
      <c r="D29" s="9" t="s">
        <v>39</v>
      </c>
      <c r="E29" s="10"/>
      <c r="F29" s="9" t="s">
        <v>40</v>
      </c>
      <c r="G29" s="9" t="s">
        <v>41</v>
      </c>
      <c r="H29" s="10"/>
      <c r="I29" s="10"/>
      <c r="J29" s="9" t="s">
        <v>42</v>
      </c>
      <c r="K29">
        <f>SUM(K2:K28)</f>
        <v>-9</v>
      </c>
      <c r="L29" t="s">
        <v>75</v>
      </c>
      <c r="S29" s="43" t="s">
        <v>86</v>
      </c>
      <c r="T29" s="44"/>
      <c r="U29" s="27"/>
      <c r="X29" s="14"/>
    </row>
    <row r="30" spans="1:24" x14ac:dyDescent="0.25">
      <c r="K30" t="s">
        <v>76</v>
      </c>
      <c r="P30" s="6" t="s">
        <v>52</v>
      </c>
      <c r="Q30">
        <f>COUNTIF($P$2:$P$28,P30)</f>
        <v>12</v>
      </c>
      <c r="S30" s="18" t="s">
        <v>79</v>
      </c>
      <c r="T30" s="41">
        <f>Q30/(Q30+Q31)*100</f>
        <v>85.714285714285708</v>
      </c>
      <c r="U30" s="27"/>
      <c r="W30" s="6" t="s">
        <v>48</v>
      </c>
      <c r="X30" s="1">
        <f ca="1">AVERAGE(X2:X29)</f>
        <v>68.199794238683126</v>
      </c>
    </row>
    <row r="31" spans="1:24" ht="15.75" thickBot="1" x14ac:dyDescent="0.3">
      <c r="C31" s="6" t="s">
        <v>1</v>
      </c>
      <c r="D31" s="6" t="s">
        <v>2</v>
      </c>
      <c r="E31" s="6" t="s">
        <v>3</v>
      </c>
      <c r="F31" s="6" t="s">
        <v>4</v>
      </c>
      <c r="G31" s="6" t="s">
        <v>36</v>
      </c>
      <c r="H31" s="6" t="s">
        <v>5</v>
      </c>
      <c r="I31" s="6" t="s">
        <v>7</v>
      </c>
      <c r="J31" s="6" t="s">
        <v>6</v>
      </c>
      <c r="K31" s="27"/>
      <c r="P31" s="6" t="s">
        <v>53</v>
      </c>
      <c r="Q31">
        <f>COUNTIF($P$2:$P$28,P31)</f>
        <v>2</v>
      </c>
      <c r="S31" s="19" t="s">
        <v>80</v>
      </c>
      <c r="T31" s="42">
        <f>Q32/(Q32+Q33)*100</f>
        <v>38.461538461538467</v>
      </c>
      <c r="U31" s="37"/>
      <c r="W31" s="6" t="s">
        <v>49</v>
      </c>
      <c r="X31" s="1">
        <f ca="1">_xlfn.STDEV.P(X2:X28)</f>
        <v>7.2211510730653146</v>
      </c>
    </row>
    <row r="32" spans="1:24" ht="15.75" thickBot="1" x14ac:dyDescent="0.3">
      <c r="A32" s="51" t="s">
        <v>94</v>
      </c>
      <c r="B32" s="6" t="s">
        <v>90</v>
      </c>
      <c r="C32" s="15">
        <f t="shared" ref="C32:J32" si="3">AVERAGE(C2:C28)</f>
        <v>489.7887125220459</v>
      </c>
      <c r="D32" s="16">
        <f t="shared" si="3"/>
        <v>19.814672839506173</v>
      </c>
      <c r="E32" s="16">
        <f t="shared" si="3"/>
        <v>366.50881834215153</v>
      </c>
      <c r="F32" s="16">
        <f t="shared" si="3"/>
        <v>103.83126102292769</v>
      </c>
      <c r="G32" s="16">
        <f t="shared" si="3"/>
        <v>5.2223985890652562</v>
      </c>
      <c r="H32" s="16">
        <f t="shared" si="3"/>
        <v>4.2669691358024684</v>
      </c>
      <c r="I32" s="16">
        <f t="shared" si="3"/>
        <v>3.8183271604938276</v>
      </c>
      <c r="J32" s="16">
        <f t="shared" si="3"/>
        <v>74.750865079365084</v>
      </c>
      <c r="K32" s="40"/>
      <c r="P32" s="6" t="s">
        <v>54</v>
      </c>
      <c r="Q32">
        <f>COUNTIF($P$2:$P$28,P32)</f>
        <v>5</v>
      </c>
      <c r="S32" s="19" t="s">
        <v>81</v>
      </c>
      <c r="T32" s="42">
        <f>(Q30+Q32)/(Q30+Q32+Q33+Q31)*100</f>
        <v>62.962962962962962</v>
      </c>
      <c r="U32" s="35"/>
      <c r="W32" s="6" t="s">
        <v>50</v>
      </c>
      <c r="X32" s="1">
        <f ca="1">MEDIAN(X2:X28)</f>
        <v>69.594444444444449</v>
      </c>
    </row>
    <row r="33" spans="1:21" ht="15.75" thickBot="1" x14ac:dyDescent="0.3">
      <c r="A33" t="s">
        <v>92</v>
      </c>
      <c r="B33" s="6" t="s">
        <v>49</v>
      </c>
      <c r="C33" s="1">
        <f t="shared" ref="C33:J33" si="4">_xlfn.STDEV.P(C2:C28)</f>
        <v>63.27765217713975</v>
      </c>
      <c r="D33" s="1">
        <f t="shared" si="4"/>
        <v>6.4673105018796662</v>
      </c>
      <c r="E33" s="1">
        <f t="shared" si="4"/>
        <v>57.759421195885899</v>
      </c>
      <c r="F33" s="1">
        <f t="shared" si="4"/>
        <v>27.148070513270305</v>
      </c>
      <c r="G33" s="1">
        <f t="shared" si="4"/>
        <v>2.1150592888709632</v>
      </c>
      <c r="H33" s="1">
        <f t="shared" si="4"/>
        <v>2.0658328694549941</v>
      </c>
      <c r="I33" s="1">
        <f t="shared" si="4"/>
        <v>0.85451541752639737</v>
      </c>
      <c r="J33" s="1">
        <f t="shared" si="4"/>
        <v>5.4399839797913314</v>
      </c>
      <c r="K33" s="1"/>
      <c r="P33" s="6" t="s">
        <v>51</v>
      </c>
      <c r="Q33">
        <f>COUNTIF($P$2:$P$28,P33)</f>
        <v>8</v>
      </c>
      <c r="S33" s="20" t="s">
        <v>85</v>
      </c>
      <c r="T33" s="28">
        <f>(Q30*Q32-Q33*Q31)/SQRT((Q30+Q33)*(Q30+Q31)*(Q32+Q33)*(Q32+Q31))</f>
        <v>0.27564680606792347</v>
      </c>
      <c r="U33" s="35"/>
    </row>
    <row r="34" spans="1:21" x14ac:dyDescent="0.25">
      <c r="B34" s="6" t="s">
        <v>91</v>
      </c>
      <c r="C34" s="1">
        <f t="shared" ref="C34:J34" si="5">MEDIAN(C2:C28)</f>
        <v>493.57142857142856</v>
      </c>
      <c r="D34" s="1">
        <f t="shared" si="5"/>
        <v>17.285714285714285</v>
      </c>
      <c r="E34" s="1">
        <f t="shared" si="5"/>
        <v>373.21428571428572</v>
      </c>
      <c r="F34" s="1">
        <f t="shared" si="5"/>
        <v>100.28571428571429</v>
      </c>
      <c r="G34" s="1">
        <f t="shared" si="5"/>
        <v>5</v>
      </c>
      <c r="H34" s="1">
        <f t="shared" si="5"/>
        <v>3.8728571428571432</v>
      </c>
      <c r="I34" s="1">
        <f t="shared" si="5"/>
        <v>3.8416666666666668</v>
      </c>
      <c r="J34" s="1">
        <f t="shared" si="5"/>
        <v>75.41857142857144</v>
      </c>
      <c r="K34" s="1"/>
      <c r="P34" s="27"/>
      <c r="Q34" s="38"/>
      <c r="R34" s="38"/>
      <c r="S34" s="38"/>
      <c r="T34" s="35"/>
      <c r="U34" s="38"/>
    </row>
    <row r="35" spans="1:21" x14ac:dyDescent="0.25">
      <c r="C35" s="1"/>
      <c r="D35" s="1"/>
      <c r="E35" s="1"/>
      <c r="F35" s="1"/>
      <c r="G35" s="1"/>
      <c r="H35" s="1"/>
      <c r="I35" s="1"/>
      <c r="P35" s="35"/>
      <c r="Q35" s="35"/>
      <c r="R35" s="35"/>
      <c r="S35" s="35"/>
      <c r="T35" s="35"/>
      <c r="U35" s="35"/>
    </row>
    <row r="36" spans="1:21" ht="15.75" thickBot="1" x14ac:dyDescent="0.3">
      <c r="B36" s="1"/>
      <c r="C36" s="6" t="s">
        <v>1</v>
      </c>
      <c r="D36" s="6" t="s">
        <v>2</v>
      </c>
      <c r="E36" s="6" t="s">
        <v>3</v>
      </c>
      <c r="F36" s="6" t="s">
        <v>4</v>
      </c>
      <c r="G36" s="6" t="s">
        <v>36</v>
      </c>
      <c r="H36" s="6" t="s">
        <v>5</v>
      </c>
      <c r="I36" s="6" t="s">
        <v>7</v>
      </c>
      <c r="J36" s="6" t="s">
        <v>6</v>
      </c>
      <c r="P36" s="27"/>
      <c r="Q36" s="35"/>
    </row>
    <row r="37" spans="1:21" ht="15.75" thickBot="1" x14ac:dyDescent="0.3">
      <c r="A37" s="50" t="s">
        <v>95</v>
      </c>
      <c r="B37" s="6" t="s">
        <v>90</v>
      </c>
      <c r="C37" s="15">
        <v>545.28571428571433</v>
      </c>
      <c r="D37" s="16">
        <v>25.445714285714285</v>
      </c>
      <c r="E37" s="16">
        <v>427.46428571428572</v>
      </c>
      <c r="F37" s="16">
        <v>92.75</v>
      </c>
      <c r="G37" s="16">
        <v>3.2857142857142856</v>
      </c>
      <c r="H37" s="16">
        <v>4.7785714285714276</v>
      </c>
      <c r="I37" s="8">
        <v>3.1485714285714286</v>
      </c>
      <c r="J37" s="45">
        <v>78.735000000000014</v>
      </c>
      <c r="P37" s="27"/>
      <c r="Q37" s="35"/>
    </row>
    <row r="38" spans="1:21" x14ac:dyDescent="0.25">
      <c r="A38" t="s">
        <v>93</v>
      </c>
      <c r="B38" s="6" t="s">
        <v>49</v>
      </c>
      <c r="C38" s="1">
        <v>111.79551911967718</v>
      </c>
      <c r="D38" s="1">
        <v>33.627707131244641</v>
      </c>
      <c r="E38" s="1">
        <v>76.985987438655187</v>
      </c>
      <c r="F38" s="1">
        <v>18.593793767455491</v>
      </c>
      <c r="G38" s="1">
        <v>1.2198750911856666</v>
      </c>
      <c r="H38" s="1">
        <v>1.0823304882124893</v>
      </c>
      <c r="I38">
        <v>0.71327714509458917</v>
      </c>
      <c r="J38">
        <v>3.6997004383238039</v>
      </c>
    </row>
    <row r="39" spans="1:21" x14ac:dyDescent="0.25">
      <c r="B39" s="6" t="s">
        <v>91</v>
      </c>
      <c r="C39" s="1">
        <v>526.5</v>
      </c>
      <c r="D39" s="1">
        <v>11.375</v>
      </c>
      <c r="E39" s="1">
        <v>399</v>
      </c>
      <c r="F39" s="1">
        <v>92.75</v>
      </c>
      <c r="G39" s="1">
        <v>3.5</v>
      </c>
      <c r="H39" s="1">
        <v>4.3849999999999998</v>
      </c>
      <c r="I39">
        <v>3</v>
      </c>
      <c r="J39">
        <v>77.400000000000006</v>
      </c>
    </row>
    <row r="42" spans="1:21" x14ac:dyDescent="0.25">
      <c r="B42" s="1"/>
      <c r="C42" s="1"/>
      <c r="D42" s="1"/>
      <c r="E42" s="1"/>
      <c r="F42" s="1"/>
      <c r="G42" s="1"/>
      <c r="H42" s="1"/>
    </row>
    <row r="43" spans="1:21" x14ac:dyDescent="0.25">
      <c r="B43" s="1"/>
      <c r="C43" s="1"/>
      <c r="D43" s="1"/>
      <c r="E43" s="1"/>
      <c r="F43" s="1"/>
      <c r="G43" s="1"/>
      <c r="H43" s="1"/>
    </row>
    <row r="44" spans="1:21" x14ac:dyDescent="0.25">
      <c r="B44" s="1"/>
      <c r="C44" s="1"/>
      <c r="D44" s="1"/>
      <c r="E44" s="1"/>
      <c r="F44" s="1"/>
      <c r="G44" s="1"/>
      <c r="H44" s="1"/>
    </row>
    <row r="45" spans="1:21" x14ac:dyDescent="0.25">
      <c r="B45" s="1"/>
      <c r="C45" s="1"/>
      <c r="D45" s="1"/>
      <c r="E45" s="1"/>
      <c r="F45" s="1"/>
      <c r="G45" s="1"/>
      <c r="H45" s="1"/>
    </row>
    <row r="46" spans="1:21" x14ac:dyDescent="0.25">
      <c r="B46" s="1"/>
      <c r="C46" s="1"/>
      <c r="D46" s="1"/>
      <c r="E46" s="1"/>
      <c r="F46" s="1"/>
      <c r="G46" s="1"/>
      <c r="H46" s="1"/>
    </row>
    <row r="47" spans="1:21" x14ac:dyDescent="0.25">
      <c r="B47" s="1"/>
      <c r="C47" s="1"/>
      <c r="D47" s="1"/>
      <c r="E47" s="1"/>
      <c r="F47" s="1"/>
      <c r="G47" s="1"/>
      <c r="H47" s="1"/>
    </row>
    <row r="48" spans="1:21" x14ac:dyDescent="0.25">
      <c r="B48" s="1"/>
      <c r="C48" s="1"/>
      <c r="D48" s="1"/>
      <c r="E48" s="1"/>
      <c r="F48" s="1"/>
      <c r="G48" s="1"/>
      <c r="H48" s="1"/>
    </row>
    <row r="49" spans="2:8" x14ac:dyDescent="0.25">
      <c r="B49" s="1"/>
      <c r="C49" s="1"/>
      <c r="D49" s="1"/>
      <c r="E49" s="1"/>
      <c r="F49" s="1"/>
      <c r="G49" s="1"/>
      <c r="H49" s="1"/>
    </row>
    <row r="50" spans="2:8" x14ac:dyDescent="0.25">
      <c r="B50" s="1"/>
      <c r="C50" s="1"/>
      <c r="D50" s="1"/>
      <c r="E50" s="1"/>
      <c r="F50" s="1"/>
      <c r="G50" s="1"/>
      <c r="H50" s="1"/>
    </row>
    <row r="51" spans="2:8" x14ac:dyDescent="0.25">
      <c r="B51" s="1"/>
      <c r="C51" s="1"/>
      <c r="D51" s="1"/>
      <c r="E51" s="1"/>
      <c r="F51" s="1"/>
      <c r="G51" s="1"/>
      <c r="H51" s="1"/>
    </row>
    <row r="52" spans="2:8" x14ac:dyDescent="0.25">
      <c r="B52" s="1"/>
      <c r="C52" s="1"/>
      <c r="D52" s="1"/>
      <c r="E52" s="1"/>
      <c r="F52" s="1"/>
      <c r="G52" s="1"/>
      <c r="H52" s="1"/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1"/>
      <c r="C54" s="1"/>
      <c r="D54" s="1"/>
      <c r="E54" s="1"/>
      <c r="F54" s="1"/>
      <c r="G54" s="1"/>
      <c r="H54" s="1"/>
    </row>
    <row r="55" spans="2:8" x14ac:dyDescent="0.25">
      <c r="B55" s="1"/>
      <c r="C55" s="1"/>
      <c r="D55" s="1"/>
      <c r="E55" s="1"/>
      <c r="F55" s="1"/>
      <c r="G55" s="1"/>
      <c r="H55" s="1"/>
    </row>
    <row r="56" spans="2:8" x14ac:dyDescent="0.25">
      <c r="B56" s="1"/>
      <c r="C56" s="1"/>
      <c r="D56" s="1"/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  <c r="H59" s="1"/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D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</sheetData>
  <phoneticPr fontId="18" type="noConversion"/>
  <conditionalFormatting sqref="D2:D29">
    <cfRule type="cellIs" dxfId="22" priority="13" operator="greaterThan">
      <formula>46</formula>
    </cfRule>
  </conditionalFormatting>
  <conditionalFormatting sqref="F29">
    <cfRule type="cellIs" dxfId="21" priority="12" operator="greaterThan">
      <formula>46</formula>
    </cfRule>
  </conditionalFormatting>
  <conditionalFormatting sqref="G29">
    <cfRule type="cellIs" dxfId="20" priority="11" operator="greaterThan">
      <formula>46</formula>
    </cfRule>
  </conditionalFormatting>
  <conditionalFormatting sqref="J29">
    <cfRule type="cellIs" dxfId="19" priority="10" operator="greaterThan">
      <formula>46</formula>
    </cfRule>
  </conditionalFormatting>
  <conditionalFormatting sqref="X2:X28">
    <cfRule type="cellIs" dxfId="18" priority="6" operator="greaterThan">
      <formula>65</formula>
    </cfRule>
    <cfRule type="cellIs" dxfId="17" priority="7" operator="between">
      <formula>18</formula>
      <formula>25</formula>
    </cfRule>
    <cfRule type="cellIs" dxfId="16" priority="8" operator="between">
      <formula>26</formula>
      <formula>64</formula>
    </cfRule>
  </conditionalFormatting>
  <conditionalFormatting sqref="G2:G28">
    <cfRule type="cellIs" dxfId="15" priority="4" operator="greaterThan">
      <formula>4</formula>
    </cfRule>
  </conditionalFormatting>
  <conditionalFormatting sqref="J2:J28">
    <cfRule type="cellIs" dxfId="14" priority="3" operator="lessThan">
      <formula>74</formula>
    </cfRule>
  </conditionalFormatting>
  <conditionalFormatting sqref="F2:F28">
    <cfRule type="cellIs" dxfId="13" priority="2" operator="greaterThan">
      <formula>41</formula>
    </cfRule>
  </conditionalFormatting>
  <conditionalFormatting sqref="O2:O28">
    <cfRule type="containsText" dxfId="12" priority="1" operator="containsText" text="y">
      <formula>NOT(ISERROR(SEARCH("y",O2)))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21AB-5616-4F0E-9F77-17EDCFCCE4F3}">
  <dimension ref="A1:AW37"/>
  <sheetViews>
    <sheetView workbookViewId="0">
      <selection activeCell="Z19" sqref="Z19"/>
    </sheetView>
  </sheetViews>
  <sheetFormatPr defaultRowHeight="15" x14ac:dyDescent="0.25"/>
  <cols>
    <col min="1" max="1" width="9.7109375" bestFit="1" customWidth="1"/>
    <col min="2" max="2" width="19.7109375" bestFit="1" customWidth="1"/>
    <col min="14" max="14" width="15.42578125" bestFit="1" customWidth="1"/>
  </cols>
  <sheetData>
    <row r="1" spans="1:49" ht="15.75" thickBot="1" x14ac:dyDescent="0.3">
      <c r="B1" s="6" t="s">
        <v>77</v>
      </c>
      <c r="C1" s="23" t="s">
        <v>63</v>
      </c>
      <c r="D1" s="1" t="s">
        <v>64</v>
      </c>
      <c r="E1" s="1" t="s">
        <v>65</v>
      </c>
      <c r="F1" s="1" t="s">
        <v>64</v>
      </c>
      <c r="G1" s="1" t="s">
        <v>64</v>
      </c>
      <c r="H1" s="1" t="s">
        <v>65</v>
      </c>
      <c r="I1" s="1" t="s">
        <v>64</v>
      </c>
      <c r="J1" s="1" t="s">
        <v>65</v>
      </c>
      <c r="N1" s="6" t="s">
        <v>77</v>
      </c>
      <c r="O1" s="23" t="s">
        <v>63</v>
      </c>
      <c r="P1" s="1" t="s">
        <v>64</v>
      </c>
      <c r="Q1" s="1" t="s">
        <v>65</v>
      </c>
      <c r="R1" s="1" t="s">
        <v>64</v>
      </c>
      <c r="S1" s="1" t="s">
        <v>64</v>
      </c>
      <c r="T1" s="1" t="s">
        <v>65</v>
      </c>
      <c r="U1" s="1" t="s">
        <v>64</v>
      </c>
      <c r="V1" s="1" t="s">
        <v>65</v>
      </c>
      <c r="AC1" s="6" t="s">
        <v>55</v>
      </c>
      <c r="AD1" s="6" t="s">
        <v>56</v>
      </c>
      <c r="AE1" s="6" t="s">
        <v>57</v>
      </c>
      <c r="AF1" s="6" t="s">
        <v>58</v>
      </c>
      <c r="AG1" s="6" t="s">
        <v>59</v>
      </c>
      <c r="AH1" s="6" t="s">
        <v>60</v>
      </c>
      <c r="AI1" s="6" t="s">
        <v>61</v>
      </c>
      <c r="AJ1" s="6" t="s">
        <v>62</v>
      </c>
      <c r="AN1" s="6" t="s">
        <v>55</v>
      </c>
      <c r="AO1" s="6" t="s">
        <v>56</v>
      </c>
      <c r="AP1" s="6" t="s">
        <v>57</v>
      </c>
      <c r="AQ1" s="6" t="s">
        <v>58</v>
      </c>
      <c r="AR1" s="6" t="s">
        <v>59</v>
      </c>
      <c r="AS1" s="6" t="s">
        <v>60</v>
      </c>
      <c r="AT1" s="6" t="s">
        <v>61</v>
      </c>
      <c r="AU1" s="6" t="s">
        <v>62</v>
      </c>
    </row>
    <row r="2" spans="1:49" ht="15.75" thickBot="1" x14ac:dyDescent="0.3">
      <c r="A2" s="29" t="s">
        <v>82</v>
      </c>
      <c r="B2" s="46" t="s">
        <v>78</v>
      </c>
      <c r="C2" s="6" t="s">
        <v>88</v>
      </c>
      <c r="D2" s="6" t="s">
        <v>66</v>
      </c>
      <c r="E2" s="6" t="s">
        <v>67</v>
      </c>
      <c r="F2" s="6" t="s">
        <v>68</v>
      </c>
      <c r="G2" s="6" t="s">
        <v>36</v>
      </c>
      <c r="H2" s="6" t="s">
        <v>69</v>
      </c>
      <c r="I2" s="6" t="s">
        <v>70</v>
      </c>
      <c r="J2" s="6" t="s">
        <v>71</v>
      </c>
      <c r="N2" s="46" t="s">
        <v>78</v>
      </c>
      <c r="O2" s="6" t="s">
        <v>88</v>
      </c>
      <c r="P2" s="6" t="s">
        <v>66</v>
      </c>
      <c r="Q2" s="6" t="s">
        <v>67</v>
      </c>
      <c r="R2" s="6" t="s">
        <v>68</v>
      </c>
      <c r="S2" s="6" t="s">
        <v>36</v>
      </c>
      <c r="T2" s="6" t="s">
        <v>69</v>
      </c>
      <c r="U2" s="6" t="s">
        <v>70</v>
      </c>
      <c r="V2" s="6" t="s">
        <v>71</v>
      </c>
      <c r="AC2" s="22">
        <f>_xlfn.NORM.S.DIST(C3,TRUE)</f>
        <v>8.5766865591234837E-2</v>
      </c>
      <c r="AD2" s="22">
        <f>_xlfn.NORM.S.DIST(D3,TRUE)</f>
        <v>0.396223897640608</v>
      </c>
      <c r="AE2" s="22">
        <f>_xlfn.NORM.S.DIST(E3,TRUE)</f>
        <v>4.6047963258754682E-2</v>
      </c>
      <c r="AF2" s="22">
        <f>_xlfn.NORM.S.DIST(F3,TRUE)</f>
        <v>0.2205828392574454</v>
      </c>
      <c r="AG2" s="22">
        <f>_xlfn.NORM.S.DIST(G3,TRUE)</f>
        <v>0.79382240805487347</v>
      </c>
      <c r="AH2" s="22">
        <f>_xlfn.NORM.S.DIST(H3,TRUE)</f>
        <v>0.36275882459132197</v>
      </c>
      <c r="AI2" s="22">
        <f>_xlfn.NORM.S.DIST(I3,TRUE)</f>
        <v>0.704282572292389</v>
      </c>
      <c r="AJ2" s="22">
        <f>_xlfn.NORM.S.DIST(J3,TRUE)</f>
        <v>0.22521621169180087</v>
      </c>
      <c r="AL2" s="11" t="s">
        <v>8</v>
      </c>
      <c r="AN2" s="22">
        <f>_xlfn.NORM.S.DIST(C3,FALSE)</f>
        <v>0.15665920018195212</v>
      </c>
      <c r="AO2" s="22">
        <f>_xlfn.NORM.S.DIST(D3,FALSE)</f>
        <v>0.38536739973937018</v>
      </c>
      <c r="AP2" s="22">
        <f>_xlfn.NORM.S.DIST(E3,FALSE)</f>
        <v>9.655774662092674E-2</v>
      </c>
      <c r="AQ2" s="22">
        <f>_xlfn.NORM.S.DIST(F3,FALSE)</f>
        <v>0.29654307494599325</v>
      </c>
      <c r="AR2" s="22">
        <f>_xlfn.NORM.S.DIST(G3,FALSE)</f>
        <v>0.28509337146181229</v>
      </c>
      <c r="AS2" s="22">
        <f>_xlfn.NORM.S.DIST(H3,FALSE)</f>
        <v>0.37509643884374366</v>
      </c>
      <c r="AT2" s="22">
        <f>_xlfn.NORM.S.DIST(I3,FALSE)</f>
        <v>0.34542039930609653</v>
      </c>
      <c r="AU2" s="22">
        <f>_xlfn.NORM.S.DIST(J3,FALSE)</f>
        <v>0.30007576642706679</v>
      </c>
      <c r="AW2" s="3" t="s">
        <v>8</v>
      </c>
    </row>
    <row r="3" spans="1:49" ht="15.75" thickBot="1" x14ac:dyDescent="0.3">
      <c r="A3" s="30" t="s">
        <v>74</v>
      </c>
      <c r="B3" s="26" t="s">
        <v>96</v>
      </c>
      <c r="C3" s="1">
        <f>STANDARDIZE(mean!C2,mean!$C$37,mean!$C$38)</f>
        <v>-1.3672922140422212</v>
      </c>
      <c r="D3" s="1">
        <f>STANDARDIZE(mean!D2,mean!$D$37,mean!$D$38)</f>
        <v>-0.26313335589716486</v>
      </c>
      <c r="E3" s="1">
        <f>STANDARDIZE(mean!E2,mean!$E$37,mean!$E$38)</f>
        <v>-1.6844438285850829</v>
      </c>
      <c r="F3" s="1">
        <f>STANDARDIZE(mean!F2,mean!$F$37,mean!$F$38)</f>
        <v>-0.77022627821629419</v>
      </c>
      <c r="G3" s="1">
        <f>STANDARDIZE(mean!G2,mean!$G$37,mean!$G$38)</f>
        <v>0.81975606127676781</v>
      </c>
      <c r="H3" s="1">
        <f>STANDARDIZE(mean!H2,mean!$H$37,mean!$H$38)</f>
        <v>-0.35109423982649118</v>
      </c>
      <c r="I3" s="1">
        <f>STANDARDIZE(mean!I2,mean!$I$37,mean!$I$38)</f>
        <v>0.53675790047411531</v>
      </c>
      <c r="J3" s="1">
        <f>STANDARDIZE(mean!J2,mean!$J$37,mean!$J$38)</f>
        <v>-0.75469430665794479</v>
      </c>
      <c r="L3" s="3" t="str">
        <f>IF(OR(OR(E3&lt;-1.6,H3&lt;-1.6,J3&lt;-1.6),OR(D3&gt;1.6,F3&gt;1.6,G3&gt;1.6,I3&gt;1.6)),"y","x")</f>
        <v>y</v>
      </c>
      <c r="M3" s="3" t="str">
        <f>IF(AND(L3="y",A3="y"),"TP",IF(AND(L3="y",A3="x"),"FP",IF(AND(L3="x",A3="y"),"FN","TN")))</f>
        <v>FP</v>
      </c>
      <c r="N3" s="47" t="s">
        <v>89</v>
      </c>
      <c r="O3" s="1">
        <f>STANDARDIZE(mean!C2,mean!$C$39,mean!$C$38)</f>
        <v>-1.199255834466004</v>
      </c>
      <c r="P3" s="1">
        <f>STANDARDIZE(mean!D2,mean!$D$39,mean!$D$38)</f>
        <v>0.15529286123378866</v>
      </c>
      <c r="Q3" s="1">
        <f>STANDARDIZE(mean!E2,mean!$E$39,mean!$E$38)</f>
        <v>-1.3147104957890732</v>
      </c>
      <c r="R3" s="1">
        <f>STANDARDIZE(mean!F2,mean!$F$39,mean!$F$38)</f>
        <v>-0.77022627821629419</v>
      </c>
      <c r="S3" s="1">
        <f>STANDARDIZE(mean!G2,mean!$G$39,mean!$G$38)</f>
        <v>0.64409404814603177</v>
      </c>
      <c r="T3" s="1">
        <f>STANDARDIZE(mean!H2,mean!$H$39,mean!$H$38)</f>
        <v>1.2539079993803491E-2</v>
      </c>
      <c r="U3" s="1">
        <f>STANDARDIZE(mean!I2,mean!$I$39,mean!$I$38)</f>
        <v>0.74505201110586161</v>
      </c>
      <c r="V3" s="1">
        <f>STANDARDIZE(mean!J2,mean!$J$39,mean!$J$38)</f>
        <v>-0.39385428129501393</v>
      </c>
      <c r="X3" s="3" t="str">
        <f>IF(OR(OR(Q3&lt;-1.6,T3&lt;-1.6,V3&lt;-1.6),OR(P3&gt;1.6,R3&gt;1.6,S3&gt;1.6,U3&gt;1.6)),"y","x")</f>
        <v>x</v>
      </c>
      <c r="Y3" s="3" t="str">
        <f>IF(AND(X3="y",A3="y"),"TP",IF(AND(X3="y",A3="x"),"FP",IF(AND(X3="x",A3="y"),"FN","TN")))</f>
        <v>TN</v>
      </c>
      <c r="AC3" s="22">
        <f>_xlfn.NORM.S.DIST(C4,TRUE)</f>
        <v>0.70997308815864002</v>
      </c>
      <c r="AD3" s="22">
        <f>_xlfn.NORM.S.DIST(D4,TRUE)</f>
        <v>0.38087106445157182</v>
      </c>
      <c r="AE3" s="22">
        <f>_xlfn.NORM.S.DIST(E4,TRUE)</f>
        <v>0.79906290512745448</v>
      </c>
      <c r="AF3" s="22">
        <f>_xlfn.NORM.S.DIST(F4,TRUE)</f>
        <v>0.65736457288685535</v>
      </c>
      <c r="AG3" s="22">
        <f>_xlfn.NORM.S.DIST(G4,TRUE)</f>
        <v>0.98248208998659858</v>
      </c>
      <c r="AH3" s="22">
        <f>_xlfn.NORM.S.DIST(H4,TRUE)</f>
        <v>0.64316553132862175</v>
      </c>
      <c r="AI3" s="22">
        <f>_xlfn.NORM.S.DIST(I4,TRUE)</f>
        <v>0.23668321680267773</v>
      </c>
      <c r="AJ3" s="22">
        <f>_xlfn.NORM.S.DIST(J4,TRUE)</f>
        <v>0.7222135585813223</v>
      </c>
      <c r="AL3" t="s">
        <v>9</v>
      </c>
      <c r="AN3" s="22">
        <f>_xlfn.NORM.S.DIST(C4,FALSE)</f>
        <v>0.34231895683322022</v>
      </c>
      <c r="AO3" s="22">
        <f>_xlfn.NORM.S.DIST(D4,FALSE)</f>
        <v>0.38102061748197996</v>
      </c>
      <c r="AP3" s="22">
        <f>_xlfn.NORM.S.DIST(E4,FALSE)</f>
        <v>0.28074903248702188</v>
      </c>
      <c r="AQ3" s="22">
        <f>_xlfn.NORM.S.DIST(F4,FALSE)</f>
        <v>0.36748787941055294</v>
      </c>
      <c r="AR3" s="22">
        <f>_xlfn.NORM.S.DIST(G4,FALSE)</f>
        <v>4.3254551293593423E-2</v>
      </c>
      <c r="AS3" s="22">
        <f>_xlfn.NORM.S.DIST(H4,FALSE)</f>
        <v>0.37296955861359143</v>
      </c>
      <c r="AT3" s="22">
        <f>_xlfn.NORM.S.DIST(I4,FALSE)</f>
        <v>0.30851280231346612</v>
      </c>
      <c r="AU3" s="22">
        <f>_xlfn.NORM.S.DIST(J4,FALSE)</f>
        <v>0.33532590384457006</v>
      </c>
      <c r="AW3" s="11" t="s">
        <v>9</v>
      </c>
    </row>
    <row r="4" spans="1:49" x14ac:dyDescent="0.25">
      <c r="A4" s="31" t="s">
        <v>84</v>
      </c>
      <c r="C4" s="1">
        <f>STANDARDIZE(mean!C3,mean!$C$37,mean!$C$38)</f>
        <v>0.55330610157035598</v>
      </c>
      <c r="D4" s="1">
        <f>STANDARDIZE(mean!D3,mean!$D$37,mean!$D$38)</f>
        <v>-0.30319385874040461</v>
      </c>
      <c r="E4" s="1">
        <f>STANDARDIZE(mean!E3,mean!$E$37,mean!$E$38)</f>
        <v>0.83827871061780335</v>
      </c>
      <c r="F4" s="1">
        <f>STANDARDIZE(mean!F3,mean!$F$37,mean!$F$38)</f>
        <v>0.40528115886194072</v>
      </c>
      <c r="G4" s="1">
        <f>STANDARDIZE(mean!G3,mean!$G$37,mean!$G$38)</f>
        <v>2.1079441575688311</v>
      </c>
      <c r="H4" s="1">
        <f>STANDARDIZE(mean!H3,mean!$H$37,mean!$H$38)</f>
        <v>0.36693307771340283</v>
      </c>
      <c r="I4" s="1">
        <f>STANDARDIZE(mean!I3,mean!$I$37,mean!$I$38)</f>
        <v>-0.71701241929004966</v>
      </c>
      <c r="J4" s="1">
        <f>STANDARDIZE(mean!J3,mean!$J$37,mean!$J$38)</f>
        <v>0.58942996117336677</v>
      </c>
      <c r="L4" s="3" t="str">
        <f t="shared" ref="L4:L29" si="0">IF(OR(OR(E4&lt;-1.6,H4&lt;-1.6,J4&lt;-1.6),OR(D4&gt;1.6,F4&gt;1.6,G4&gt;1.6,I4&gt;1.6)),"y","x")</f>
        <v>y</v>
      </c>
      <c r="M4" s="3" t="str">
        <f t="shared" ref="M4:M29" si="1">IF(AND(L4="y",A4="y"),"TP",IF(AND(L4="y",A4="x"),"FP",IF(AND(L4="x",A4="y"),"FN","TN")))</f>
        <v>TP</v>
      </c>
      <c r="O4" s="1">
        <f>STANDARDIZE(mean!C3,mean!$C$39,mean!$C$38)</f>
        <v>0.72134248114657329</v>
      </c>
      <c r="P4" s="1">
        <f>STANDARDIZE(mean!D3,mean!$D$39,mean!$D$38)</f>
        <v>0.11523235839054892</v>
      </c>
      <c r="Q4" s="1">
        <f>STANDARDIZE(mean!E3,mean!$E$39,mean!$E$38)</f>
        <v>1.2080120434138131</v>
      </c>
      <c r="R4" s="1">
        <f>STANDARDIZE(mean!F3,mean!$F$39,mean!$F$38)</f>
        <v>0.40528115886194072</v>
      </c>
      <c r="S4" s="1">
        <f>STANDARDIZE(mean!G3,mean!$G$39,mean!$G$38)</f>
        <v>1.9322821444380951</v>
      </c>
      <c r="T4" s="1">
        <f>STANDARDIZE(mean!H3,mean!$H$39,mean!$H$38)</f>
        <v>0.73056639753369745</v>
      </c>
      <c r="U4" s="1">
        <f>STANDARDIZE(mean!I3,mean!$I$39,mean!$I$38)</f>
        <v>-0.50871830865830325</v>
      </c>
      <c r="V4" s="1">
        <f>STANDARDIZE(mean!J3,mean!$J$39,mean!$J$38)</f>
        <v>0.95026998653629768</v>
      </c>
      <c r="X4" s="3" t="str">
        <f t="shared" ref="X4:X29" si="2">IF(OR(OR(Q4&lt;-1.6,T4&lt;-1.6,V4&lt;-1.6),OR(P4&gt;1.6,R4&gt;1.6,S4&gt;1.6,U4&gt;1.6)),"y","x")</f>
        <v>y</v>
      </c>
      <c r="Y4" s="3" t="str">
        <f t="shared" ref="Y4:Y29" si="3">IF(AND(X4="y",A4="y"),"TP",IF(AND(X4="y",A4="x"),"FP",IF(AND(X4="x",A4="y"),"FN","TN")))</f>
        <v>TP</v>
      </c>
      <c r="AC4" s="22">
        <f>_xlfn.NORM.S.DIST(C5,TRUE)</f>
        <v>0.264773115632223</v>
      </c>
      <c r="AD4" s="22">
        <f>_xlfn.NORM.S.DIST(D5,TRUE)</f>
        <v>0.3572050221827463</v>
      </c>
      <c r="AE4" s="22">
        <f>_xlfn.NORM.S.DIST(E5,TRUE)</f>
        <v>0.11486523445835559</v>
      </c>
      <c r="AF4" s="22">
        <f>_xlfn.NORM.S.DIST(F5,TRUE)</f>
        <v>0.96855296402526125</v>
      </c>
      <c r="AG4" s="22">
        <f>_xlfn.NORM.S.DIST(G5,TRUE)</f>
        <v>0.9988358564086951</v>
      </c>
      <c r="AH4" s="22">
        <f>_xlfn.NORM.S.DIST(H5,TRUE)</f>
        <v>4.0903851587361033E-2</v>
      </c>
      <c r="AI4" s="22">
        <f>_xlfn.NORM.S.DIST(I5,TRUE)</f>
        <v>0.96999060024606942</v>
      </c>
      <c r="AJ4" s="22">
        <f>_xlfn.NORM.S.DIST(J5,TRUE)</f>
        <v>1.5123448045227568E-2</v>
      </c>
      <c r="AL4" s="11" t="s">
        <v>10</v>
      </c>
      <c r="AN4" s="22">
        <f>_xlfn.NORM.S.DIST(C5,FALSE)</f>
        <v>0.32740096876399682</v>
      </c>
      <c r="AO4" s="22">
        <f>_xlfn.NORM.S.DIST(D5,FALSE)</f>
        <v>0.37310534289976727</v>
      </c>
      <c r="AP4" s="22">
        <f>_xlfn.NORM.S.DIST(E5,FALSE)</f>
        <v>0.19394062440859311</v>
      </c>
      <c r="AQ4" s="22">
        <f>_xlfn.NORM.S.DIST(F5,FALSE)</f>
        <v>7.0748341096749684E-2</v>
      </c>
      <c r="AR4" s="22">
        <f>_xlfn.NORM.S.DIST(G5,FALSE)</f>
        <v>3.8705173270529611E-3</v>
      </c>
      <c r="AS4" s="22">
        <f>_xlfn.NORM.S.DIST(H5,FALSE)</f>
        <v>8.7751423000114681E-2</v>
      </c>
      <c r="AT4" s="22">
        <f>_xlfn.NORM.S.DIST(I5,FALSE)</f>
        <v>6.8059629764337964E-2</v>
      </c>
      <c r="AU4" s="22">
        <f>_xlfn.NORM.S.DIST(J5,FALSE)</f>
        <v>3.8138123661940873E-2</v>
      </c>
      <c r="AW4" s="11" t="s">
        <v>10</v>
      </c>
    </row>
    <row r="5" spans="1:49" x14ac:dyDescent="0.25">
      <c r="A5" s="32" t="s">
        <v>84</v>
      </c>
      <c r="C5" s="1">
        <f>STANDARDIZE(mean!C4,mean!$C$37,mean!$C$38)</f>
        <v>-0.62869884982128332</v>
      </c>
      <c r="D5" s="1">
        <f>STANDARDIZE(mean!D4,mean!$D$37,mean!$D$38)</f>
        <v>-0.36593973647048417</v>
      </c>
      <c r="E5" s="1">
        <f>STANDARDIZE(mean!E4,mean!$E$37,mean!$E$38)</f>
        <v>-1.2010534486936875</v>
      </c>
      <c r="F5" s="1">
        <f>STANDARDIZE(mean!F4,mean!$F$37,mean!$F$38)</f>
        <v>1.8599395995164876</v>
      </c>
      <c r="G5" s="1">
        <f>STANDARDIZE(mean!G4,mean!$G$37,mean!$G$38)</f>
        <v>3.0448082275994235</v>
      </c>
      <c r="H5" s="1">
        <f>STANDARDIZE(mean!H4,mean!$H$37,mean!$H$38)</f>
        <v>-1.7402923128241716</v>
      </c>
      <c r="I5" s="1">
        <f>STANDARDIZE(mean!I4,mean!$I$37,mean!$I$38)</f>
        <v>1.8806554796462476</v>
      </c>
      <c r="J5" s="1">
        <f>STANDARDIZE(mean!J4,mean!$J$37,mean!$J$38)</f>
        <v>-2.1668420998697755</v>
      </c>
      <c r="L5" s="3" t="str">
        <f t="shared" si="0"/>
        <v>y</v>
      </c>
      <c r="M5" s="3" t="str">
        <f t="shared" si="1"/>
        <v>TP</v>
      </c>
      <c r="O5" s="1">
        <f>STANDARDIZE(mean!C4,mean!$C$39,mean!$C$38)</f>
        <v>-0.46066247024506601</v>
      </c>
      <c r="P5" s="1">
        <f>STANDARDIZE(mean!D4,mean!$D$39,mean!$D$38)</f>
        <v>5.2486480660469396E-2</v>
      </c>
      <c r="Q5" s="1">
        <f>STANDARDIZE(mean!E4,mean!$E$39,mean!$E$38)</f>
        <v>-0.83132011589767785</v>
      </c>
      <c r="R5" s="1">
        <f>STANDARDIZE(mean!F4,mean!$F$39,mean!$F$38)</f>
        <v>1.8599395995164876</v>
      </c>
      <c r="S5" s="1">
        <f>STANDARDIZE(mean!G4,mean!$G$39,mean!$G$38)</f>
        <v>2.869146214468687</v>
      </c>
      <c r="T5" s="1">
        <f>STANDARDIZE(mean!H4,mean!$H$39,mean!$H$38)</f>
        <v>-1.3766589930038771</v>
      </c>
      <c r="U5" s="1">
        <f>STANDARDIZE(mean!I4,mean!$I$39,mean!$I$38)</f>
        <v>2.088949590277994</v>
      </c>
      <c r="V5" s="1">
        <f>STANDARDIZE(mean!J4,mean!$J$39,mean!$J$38)</f>
        <v>-1.8060020745068446</v>
      </c>
      <c r="X5" s="3" t="str">
        <f t="shared" si="2"/>
        <v>y</v>
      </c>
      <c r="Y5" s="3" t="str">
        <f t="shared" si="3"/>
        <v>TP</v>
      </c>
      <c r="AC5" s="22">
        <f>_xlfn.NORM.S.DIST(C6,TRUE)</f>
        <v>0.33569395959818316</v>
      </c>
      <c r="AD5" s="22">
        <f>_xlfn.NORM.S.DIST(D6,TRUE)</f>
        <v>0.56546113026494549</v>
      </c>
      <c r="AE5" s="22">
        <f>_xlfn.NORM.S.DIST(E6,TRUE)</f>
        <v>0.31358642767420242</v>
      </c>
      <c r="AF5" s="22">
        <f>_xlfn.NORM.S.DIST(F6,TRUE)</f>
        <v>0.20170904921716298</v>
      </c>
      <c r="AG5" s="22">
        <f>_xlfn.NORM.S.DIST(G6,TRUE)</f>
        <v>0.27909232471132872</v>
      </c>
      <c r="AH5" s="22">
        <f>_xlfn.NORM.S.DIST(H6,TRUE)</f>
        <v>0.70077866771427855</v>
      </c>
      <c r="AI5" s="22">
        <f>_xlfn.NORM.S.DIST(I6,TRUE)</f>
        <v>0.46409304374539179</v>
      </c>
      <c r="AJ5" s="22">
        <f>_xlfn.NORM.S.DIST(J6,TRUE)</f>
        <v>0.49299134762675639</v>
      </c>
      <c r="AL5" t="s">
        <v>11</v>
      </c>
      <c r="AN5" s="22">
        <f>_xlfn.NORM.S.DIST(C6,FALSE)</f>
        <v>0.36460890492127129</v>
      </c>
      <c r="AO5" s="22">
        <f>_xlfn.NORM.S.DIST(D6,FALSE)</f>
        <v>0.39355950280099439</v>
      </c>
      <c r="AP5" s="22">
        <f>_xlfn.NORM.S.DIST(E6,FALSE)</f>
        <v>0.35455365435855657</v>
      </c>
      <c r="AQ5" s="22">
        <f>_xlfn.NORM.S.DIST(F6,FALSE)</f>
        <v>0.28139508490129922</v>
      </c>
      <c r="AR5" s="22">
        <f>_xlfn.NORM.S.DIST(G6,FALSE)</f>
        <v>0.33609308972659285</v>
      </c>
      <c r="AS5" s="22">
        <f>_xlfn.NORM.S.DIST(H6,FALSE)</f>
        <v>0.34728340818509101</v>
      </c>
      <c r="AT5" s="22">
        <f>_xlfn.NORM.S.DIST(I6,FALSE)</f>
        <v>0.39732527763109393</v>
      </c>
      <c r="AU5" s="22">
        <f>_xlfn.NORM.S.DIST(J6,FALSE)</f>
        <v>0.39888071451335688</v>
      </c>
      <c r="AW5" t="s">
        <v>11</v>
      </c>
    </row>
    <row r="6" spans="1:49" x14ac:dyDescent="0.25">
      <c r="A6" s="30" t="s">
        <v>74</v>
      </c>
      <c r="C6" s="1">
        <f>STANDARDIZE(mean!C5,mean!$C$37,mean!$C$38)</f>
        <v>-0.42424393931029725</v>
      </c>
      <c r="D6" s="1">
        <f>STANDARDIZE(mean!D5,mean!$D$37,mean!$D$38)</f>
        <v>0.16483006472085895</v>
      </c>
      <c r="E6" s="1">
        <f>STANDARDIZE(mean!E5,mean!$E$37,mean!$E$38)</f>
        <v>-0.48570991146477077</v>
      </c>
      <c r="F6" s="1">
        <f>STANDARDIZE(mean!F5,mean!$F$37,mean!$F$38)</f>
        <v>-0.83553224694286321</v>
      </c>
      <c r="G6" s="1">
        <f>STANDARDIZE(mean!G5,mean!$G$37,mean!$G$38)</f>
        <v>-0.58554004376911961</v>
      </c>
      <c r="H6" s="1">
        <f>STANDARDIZE(mean!H5,mean!$H$37,mean!$H$38)</f>
        <v>0.52664135973973836</v>
      </c>
      <c r="I6" s="1">
        <f>STANDARDIZE(mean!I5,mean!$I$37,mean!$I$38)</f>
        <v>-9.0127259407968105E-2</v>
      </c>
      <c r="J6" s="1">
        <f>STANDARDIZE(mean!J5,mean!$J$37,mean!$J$38)</f>
        <v>-1.7568989998947324E-2</v>
      </c>
      <c r="L6" s="3" t="str">
        <f t="shared" si="0"/>
        <v>x</v>
      </c>
      <c r="M6" s="3" t="str">
        <f t="shared" si="1"/>
        <v>TN</v>
      </c>
      <c r="O6" s="1">
        <f>STANDARDIZE(mean!C5,mean!$C$39,mean!$C$38)</f>
        <v>-0.25620755973407994</v>
      </c>
      <c r="P6" s="1">
        <f>STANDARDIZE(mean!D5,mean!$D$39,mean!$D$38)</f>
        <v>0.58325628185181244</v>
      </c>
      <c r="Q6" s="1">
        <f>STANDARDIZE(mean!E5,mean!$E$39,mean!$E$38)</f>
        <v>-0.11597657866876107</v>
      </c>
      <c r="R6" s="1">
        <f>STANDARDIZE(mean!F5,mean!$F$39,mean!$F$38)</f>
        <v>-0.83553224694286321</v>
      </c>
      <c r="S6" s="1">
        <f>STANDARDIZE(mean!G5,mean!$G$39,mean!$G$38)</f>
        <v>-0.76120205689985565</v>
      </c>
      <c r="T6" s="1">
        <f>STANDARDIZE(mean!H5,mean!$H$39,mean!$H$38)</f>
        <v>0.89027467956003303</v>
      </c>
      <c r="U6" s="1">
        <f>STANDARDIZE(mean!I5,mean!$I$39,mean!$I$38)</f>
        <v>0.11816685122377828</v>
      </c>
      <c r="V6" s="1">
        <f>STANDARDIZE(mean!J5,mean!$J$39,mean!$J$38)</f>
        <v>0.34327103536398357</v>
      </c>
      <c r="X6" s="3" t="str">
        <f t="shared" si="2"/>
        <v>x</v>
      </c>
      <c r="Y6" s="3" t="str">
        <f t="shared" si="3"/>
        <v>TN</v>
      </c>
      <c r="AC6" s="22">
        <f>_xlfn.NORM.S.DIST(C7,TRUE)</f>
        <v>0.34036561417756372</v>
      </c>
      <c r="AD6" s="22">
        <f>_xlfn.NORM.S.DIST(D7,TRUE)</f>
        <v>0.53407449813013397</v>
      </c>
      <c r="AE6" s="22">
        <f>_xlfn.NORM.S.DIST(E7,TRUE)</f>
        <v>5.3776362445025185E-2</v>
      </c>
      <c r="AF6" s="22">
        <f>_xlfn.NORM.S.DIST(F7,TRUE)</f>
        <v>0.99997275979793876</v>
      </c>
      <c r="AG6" s="22">
        <f>_xlfn.NORM.S.DIST(G7,TRUE)</f>
        <v>0.99999993173622082</v>
      </c>
      <c r="AH6" s="22">
        <f>_xlfn.NORM.S.DIST(H7,TRUE)</f>
        <v>6.0287706986371899E-3</v>
      </c>
      <c r="AI6" s="22">
        <f>_xlfn.NORM.S.DIST(I7,TRUE)</f>
        <v>0.9995911393953113</v>
      </c>
      <c r="AJ6" s="22">
        <f>_xlfn.NORM.S.DIST(J7,TRUE)</f>
        <v>6.7239724851588E-7</v>
      </c>
      <c r="AL6" s="11" t="s">
        <v>12</v>
      </c>
      <c r="AN6" s="22">
        <f>_xlfn.NORM.S.DIST(C7,FALSE)</f>
        <v>0.36656095129075478</v>
      </c>
      <c r="AO6" s="22">
        <f>_xlfn.NORM.S.DIST(D7,FALSE)</f>
        <v>0.39748620700323872</v>
      </c>
      <c r="AP6" s="22">
        <f>_xlfn.NORM.S.DIST(E7,FALSE)</f>
        <v>0.1092794076592029</v>
      </c>
      <c r="AQ6" s="22">
        <f>_xlfn.NORM.S.DIST(F7,FALSE)</f>
        <v>1.1602923252784798E-4</v>
      </c>
      <c r="AR6" s="22">
        <f>_xlfn.NORM.S.DIST(G7,FALSE)</f>
        <v>3.7189554358486531E-7</v>
      </c>
      <c r="AS6" s="22">
        <f>_xlfn.NORM.S.DIST(H7,FALSE)</f>
        <v>1.7075122354814901E-2</v>
      </c>
      <c r="AT6" s="22">
        <f>_xlfn.NORM.S.DIST(I7,FALSE)</f>
        <v>1.474812316530328E-3</v>
      </c>
      <c r="AU6" s="22">
        <f>_xlfn.NORM.S.DIST(J7,FALSE)</f>
        <v>3.3788872683528789E-6</v>
      </c>
      <c r="AW6" s="11" t="s">
        <v>12</v>
      </c>
    </row>
    <row r="7" spans="1:49" x14ac:dyDescent="0.25">
      <c r="A7" s="32" t="s">
        <v>84</v>
      </c>
      <c r="C7" s="1">
        <f>STANDARDIZE(mean!C6,mean!$C$37,mean!$C$38)</f>
        <v>-0.41146550740336046</v>
      </c>
      <c r="D7" s="1">
        <f>STANDARDIZE(mean!D6,mean!$D$37,mean!$D$38)</f>
        <v>8.5516216567806516E-2</v>
      </c>
      <c r="E7" s="1">
        <f>STANDARDIZE(mean!E6,mean!$E$37,mean!$E$38)</f>
        <v>-1.6092910056077261</v>
      </c>
      <c r="F7" s="1">
        <f>STANDARDIZE(mean!F6,mean!$F$37,mean!$F$38)</f>
        <v>4.0355247145447235</v>
      </c>
      <c r="G7" s="1">
        <f>STANDARDIZE(mean!G6,mean!$G$37,mean!$G$38)</f>
        <v>5.2698603939220776</v>
      </c>
      <c r="H7" s="1">
        <f>STANDARDIZE(mean!H6,mean!$H$37,mean!$H$38)</f>
        <v>-2.510455805075142</v>
      </c>
      <c r="I7" s="1">
        <f>STANDARDIZE(mean!I6,mean!$I$37,mean!$I$38)</f>
        <v>3.3467255660158477</v>
      </c>
      <c r="J7" s="1">
        <f>STANDARDIZE(mean!J6,mean!$J$37,mean!$J$38)</f>
        <v>-4.8330167763029435</v>
      </c>
      <c r="L7" s="3" t="str">
        <f t="shared" si="0"/>
        <v>y</v>
      </c>
      <c r="M7" s="3" t="str">
        <f t="shared" si="1"/>
        <v>TP</v>
      </c>
      <c r="O7" s="1">
        <f>STANDARDIZE(mean!C6,mean!$C$39,mean!$C$38)</f>
        <v>-0.24342912782714315</v>
      </c>
      <c r="P7" s="1">
        <f>STANDARDIZE(mean!D6,mean!$D$39,mean!$D$38)</f>
        <v>0.50394243369876002</v>
      </c>
      <c r="Q7" s="1">
        <f>STANDARDIZE(mean!E6,mean!$E$39,mean!$E$38)</f>
        <v>-1.2395576728117164</v>
      </c>
      <c r="R7" s="1">
        <f>STANDARDIZE(mean!F6,mean!$F$39,mean!$F$38)</f>
        <v>4.0355247145447235</v>
      </c>
      <c r="S7" s="1">
        <f>STANDARDIZE(mean!G6,mean!$G$39,mean!$G$38)</f>
        <v>5.094198380791342</v>
      </c>
      <c r="T7" s="1">
        <f>STANDARDIZE(mean!H6,mean!$H$39,mean!$H$38)</f>
        <v>-2.1468224852548472</v>
      </c>
      <c r="U7" s="1">
        <f>STANDARDIZE(mean!I6,mean!$I$39,mean!$I$38)</f>
        <v>3.5550196766475941</v>
      </c>
      <c r="V7" s="1">
        <f>STANDARDIZE(mean!J6,mean!$J$39,mean!$J$38)</f>
        <v>-4.4721767509400125</v>
      </c>
      <c r="X7" s="3" t="str">
        <f t="shared" si="2"/>
        <v>y</v>
      </c>
      <c r="Y7" s="3" t="str">
        <f t="shared" si="3"/>
        <v>TP</v>
      </c>
      <c r="AC7" s="22">
        <f>_xlfn.NORM.S.DIST(C8,TRUE)</f>
        <v>0.27533622754614234</v>
      </c>
      <c r="AD7" s="22">
        <f>_xlfn.NORM.S.DIST(D8,TRUE)</f>
        <v>0.37134215512536495</v>
      </c>
      <c r="AE7" s="22">
        <f>_xlfn.NORM.S.DIST(E8,TRUE)</f>
        <v>0.22686571366794753</v>
      </c>
      <c r="AF7" s="22">
        <f>_xlfn.NORM.S.DIST(F8,TRUE)</f>
        <v>0.54206680326560464</v>
      </c>
      <c r="AG7" s="22">
        <f>_xlfn.NORM.S.DIST(G8,TRUE)</f>
        <v>0.68026216820753871</v>
      </c>
      <c r="AH7" s="22">
        <f>_xlfn.NORM.S.DIST(H8,TRUE)</f>
        <v>0.23800094547910097</v>
      </c>
      <c r="AI7" s="22">
        <f>_xlfn.NORM.S.DIST(I8,TRUE)</f>
        <v>0.77066733284078803</v>
      </c>
      <c r="AJ7" s="22">
        <f>_xlfn.NORM.S.DIST(J8,TRUE)</f>
        <v>0.32913107195394942</v>
      </c>
      <c r="AL7" t="s">
        <v>13</v>
      </c>
      <c r="AN7" s="22">
        <f>_xlfn.NORM.S.DIST(C8,FALSE)</f>
        <v>0.33387270964666144</v>
      </c>
      <c r="AO7" s="22">
        <f>_xlfn.NORM.S.DIST(D8,FALSE)</f>
        <v>0.37801204830059199</v>
      </c>
      <c r="AP7" s="22">
        <f>_xlfn.NORM.S.DIST(E8,FALSE)</f>
        <v>0.30131610880593129</v>
      </c>
      <c r="AQ7" s="22">
        <f>_xlfn.NORM.S.DIST(F8,FALSE)</f>
        <v>0.39672233535656437</v>
      </c>
      <c r="AR7" s="22">
        <f>_xlfn.NORM.S.DIST(G8,FALSE)</f>
        <v>0.35748823770316207</v>
      </c>
      <c r="AS7" s="22">
        <f>_xlfn.NORM.S.DIST(H8,FALSE)</f>
        <v>0.3094548188437316</v>
      </c>
      <c r="AT7" s="22">
        <f>_xlfn.NORM.S.DIST(I8,FALSE)</f>
        <v>0.30315429355367207</v>
      </c>
      <c r="AU7" s="22">
        <f>_xlfn.NORM.S.DIST(J8,FALSE)</f>
        <v>0.3617654217430904</v>
      </c>
      <c r="AW7" t="s">
        <v>13</v>
      </c>
    </row>
    <row r="8" spans="1:49" x14ac:dyDescent="0.25">
      <c r="A8" s="30" t="s">
        <v>74</v>
      </c>
      <c r="C8" s="1">
        <f>STANDARDIZE(mean!C7,mean!$C$37,mean!$C$38)</f>
        <v>-0.59675277005394189</v>
      </c>
      <c r="D8" s="1">
        <f>STANDARDIZE(mean!D7,mean!$D$37,mean!$D$38)</f>
        <v>-0.32830070622752516</v>
      </c>
      <c r="E8" s="1">
        <f>STANDARDIZE(mean!E7,mean!$E$37,mean!$E$38)</f>
        <v>-0.74920869820019531</v>
      </c>
      <c r="F8" s="1">
        <f>STANDARDIZE(mean!F7,mean!$F$37,mean!$F$38)</f>
        <v>0.10564200823415475</v>
      </c>
      <c r="G8" s="1">
        <f>STANDARDIZE(mean!G7,mean!$G$37,mean!$G$38)</f>
        <v>0.46843203501529601</v>
      </c>
      <c r="H8" s="1">
        <f>STANDARDIZE(mean!H7,mean!$H$37,mean!$H$38)</f>
        <v>-0.7127477049109221</v>
      </c>
      <c r="I8" s="1">
        <f>STANDARDIZE(mean!I7,mean!$I$37,mean!$I$38)</f>
        <v>0.74104635513217443</v>
      </c>
      <c r="J8" s="1">
        <f>STANDARDIZE(mean!J7,mean!$J$37,mean!$J$38)</f>
        <v>-0.44231380316023644</v>
      </c>
      <c r="L8" s="3" t="str">
        <f t="shared" si="0"/>
        <v>x</v>
      </c>
      <c r="M8" s="3" t="str">
        <f t="shared" si="1"/>
        <v>TN</v>
      </c>
      <c r="O8" s="1">
        <f>STANDARDIZE(mean!C7,mean!$C$39,mean!$C$38)</f>
        <v>-0.42871639047772458</v>
      </c>
      <c r="P8" s="1">
        <f>STANDARDIZE(mean!D7,mean!$D$39,mean!$D$38)</f>
        <v>9.0125510903428394E-2</v>
      </c>
      <c r="Q8" s="1">
        <f>STANDARDIZE(mean!E7,mean!$E$39,mean!$E$38)</f>
        <v>-0.37947536540418564</v>
      </c>
      <c r="R8" s="1">
        <f>STANDARDIZE(mean!F7,mean!$F$39,mean!$F$38)</f>
        <v>0.10564200823415475</v>
      </c>
      <c r="S8" s="1">
        <f>STANDARDIZE(mean!G7,mean!$G$39,mean!$G$38)</f>
        <v>0.29277002188455997</v>
      </c>
      <c r="T8" s="1">
        <f>STANDARDIZE(mean!H7,mean!$H$39,mean!$H$38)</f>
        <v>-0.34911438509062742</v>
      </c>
      <c r="U8" s="1">
        <f>STANDARDIZE(mean!I7,mean!$I$39,mean!$I$38)</f>
        <v>0.94934046576392084</v>
      </c>
      <c r="V8" s="1">
        <f>STANDARDIZE(mean!J7,mean!$J$39,mean!$J$38)</f>
        <v>-8.1473777797305566E-2</v>
      </c>
      <c r="X8" s="3" t="str">
        <f t="shared" si="2"/>
        <v>x</v>
      </c>
      <c r="Y8" s="3" t="str">
        <f t="shared" si="3"/>
        <v>TN</v>
      </c>
      <c r="AC8" s="22">
        <f>_xlfn.NORM.S.DIST(C9,TRUE)</f>
        <v>7.0644140492084326E-2</v>
      </c>
      <c r="AD8" s="22">
        <f>_xlfn.NORM.S.DIST(D9,TRUE)</f>
        <v>0.33389566813899618</v>
      </c>
      <c r="AE8" s="22">
        <f>_xlfn.NORM.S.DIST(E9,TRUE)</f>
        <v>7.2476291767987269E-2</v>
      </c>
      <c r="AF8" s="22">
        <f>_xlfn.NORM.S.DIST(F9,TRUE)</f>
        <v>2.1165702934746018E-2</v>
      </c>
      <c r="AG8" s="22">
        <f>_xlfn.NORM.S.DIST(G9,TRUE)</f>
        <v>9.2217281373197471E-2</v>
      </c>
      <c r="AH8" s="22">
        <f>_xlfn.NORM.S.DIST(H9,TRUE)</f>
        <v>0.840021689251637</v>
      </c>
      <c r="AI8" s="22">
        <f>_xlfn.NORM.S.DIST(I9,TRUE)</f>
        <v>0.3966465887673486</v>
      </c>
      <c r="AJ8" s="22">
        <f>_xlfn.NORM.S.DIST(J9,TRUE)</f>
        <v>0.86386208366228345</v>
      </c>
      <c r="AL8" s="11" t="s">
        <v>14</v>
      </c>
      <c r="AN8" s="22">
        <f>_xlfn.NORM.S.DIST(C9,FALSE)</f>
        <v>0.13521698985158337</v>
      </c>
      <c r="AO8" s="22">
        <f>_xlfn.NORM.S.DIST(D9,FALSE)</f>
        <v>0.36384155287704972</v>
      </c>
      <c r="AP8" s="22">
        <f>_xlfn.NORM.S.DIST(E9,FALSE)</f>
        <v>0.13789977250112015</v>
      </c>
      <c r="AQ8" s="22">
        <f>_xlfn.NORM.S.DIST(F9,FALSE)</f>
        <v>5.0798389522720012E-2</v>
      </c>
      <c r="AR8" s="22">
        <f>_xlfn.NORM.S.DIST(G9,FALSE)</f>
        <v>0.16534841291015259</v>
      </c>
      <c r="AS8" s="22">
        <f>_xlfn.NORM.S.DIST(H9,FALSE)</f>
        <v>0.24329017077134116</v>
      </c>
      <c r="AT8" s="22">
        <f>_xlfn.NORM.S.DIST(I9,FALSE)</f>
        <v>0.38547839208146129</v>
      </c>
      <c r="AU8" s="22">
        <f>_xlfn.NORM.S.DIST(J9,FALSE)</f>
        <v>0.2183707073622323</v>
      </c>
      <c r="AW8" s="3" t="s">
        <v>14</v>
      </c>
    </row>
    <row r="9" spans="1:49" x14ac:dyDescent="0.25">
      <c r="A9" s="30" t="s">
        <v>74</v>
      </c>
      <c r="C9" s="1">
        <f>STANDARDIZE(mean!C8,mean!$C$37,mean!$C$38)</f>
        <v>-1.471010486353524</v>
      </c>
      <c r="D9" s="1">
        <f>STANDARDIZE(mean!D8,mean!$D$37,mean!$D$38)</f>
        <v>-0.42918123724740476</v>
      </c>
      <c r="E9" s="1">
        <f>STANDARDIZE(mean!E8,mean!$E$37,mean!$E$38)</f>
        <v>-1.4575936407089867</v>
      </c>
      <c r="F9" s="1">
        <f>STANDARDIZE(mean!F8,mean!$F$37,mean!$F$38)</f>
        <v>-2.0302473218818529</v>
      </c>
      <c r="G9" s="1">
        <f>STANDARDIZE(mean!G8,mean!$G$37,mean!$G$38)</f>
        <v>-1.3272240992100048</v>
      </c>
      <c r="H9" s="1">
        <f>STANDARDIZE(mean!H8,mean!$H$37,mean!$H$38)</f>
        <v>0.99454702898218761</v>
      </c>
      <c r="I9" s="1">
        <f>STANDARDIZE(mean!I8,mean!$I$37,mean!$I$38)</f>
        <v>-0.26203666161205308</v>
      </c>
      <c r="J9" s="1">
        <f>STANDARDIZE(mean!J8,mean!$J$37,mean!$J$38)</f>
        <v>1.0978366314724775</v>
      </c>
      <c r="L9" s="3" t="str">
        <f t="shared" si="0"/>
        <v>x</v>
      </c>
      <c r="M9" s="3" t="str">
        <f t="shared" si="1"/>
        <v>TN</v>
      </c>
      <c r="O9" s="1">
        <f>STANDARDIZE(mean!C8,mean!$C$39,mean!$C$38)</f>
        <v>-1.3029741067773066</v>
      </c>
      <c r="P9" s="1">
        <f>STANDARDIZE(mean!D8,mean!$D$39,mean!$D$38)</f>
        <v>-1.0755020116451222E-2</v>
      </c>
      <c r="Q9" s="1">
        <f>STANDARDIZE(mean!E8,mean!$E$39,mean!$E$38)</f>
        <v>-1.0878603079129769</v>
      </c>
      <c r="R9" s="1">
        <f>STANDARDIZE(mean!F8,mean!$F$39,mean!$F$38)</f>
        <v>-2.0302473218818529</v>
      </c>
      <c r="S9" s="1">
        <f>STANDARDIZE(mean!G8,mean!$G$39,mean!$G$38)</f>
        <v>-1.5028861123407409</v>
      </c>
      <c r="T9" s="1">
        <f>STANDARDIZE(mean!H8,mean!$H$39,mean!$H$38)</f>
        <v>1.3581803488024824</v>
      </c>
      <c r="U9" s="1">
        <f>STANDARDIZE(mean!I8,mean!$I$39,mean!$I$38)</f>
        <v>-5.3742550980306662E-2</v>
      </c>
      <c r="V9" s="1">
        <f>STANDARDIZE(mean!J8,mean!$J$39,mean!$J$38)</f>
        <v>1.4586766568354084</v>
      </c>
      <c r="X9" s="3" t="str">
        <f t="shared" si="2"/>
        <v>x</v>
      </c>
      <c r="Y9" s="3" t="str">
        <f t="shared" si="3"/>
        <v>TN</v>
      </c>
      <c r="AC9" s="22">
        <f>_xlfn.NORM.S.DIST(C10,TRUE)</f>
        <v>0.31840520258833926</v>
      </c>
      <c r="AD9" s="22">
        <f>_xlfn.NORM.S.DIST(D10,TRUE)</f>
        <v>0.38009704878952189</v>
      </c>
      <c r="AE9" s="22">
        <f>_xlfn.NORM.S.DIST(E10,TRUE)</f>
        <v>0.40229287512305423</v>
      </c>
      <c r="AF9" s="22">
        <f>_xlfn.NORM.S.DIST(F10,TRUE)</f>
        <v>0.10394641249091452</v>
      </c>
      <c r="AG9" s="22">
        <f>_xlfn.NORM.S.DIST(G10,TRUE)</f>
        <v>0.25975722482376412</v>
      </c>
      <c r="AH9" s="22">
        <f>_xlfn.NORM.S.DIST(H10,TRUE)</f>
        <v>0.92608987463289283</v>
      </c>
      <c r="AI9" s="22">
        <f>_xlfn.NORM.S.DIST(I10,TRUE)</f>
        <v>0.22933266715921194</v>
      </c>
      <c r="AJ9" s="22">
        <f>_xlfn.NORM.S.DIST(J10,TRUE)</f>
        <v>0.8730823857683313</v>
      </c>
      <c r="AL9" t="s">
        <v>15</v>
      </c>
      <c r="AN9" s="22">
        <f>_xlfn.NORM.S.DIST(C10,FALSE)</f>
        <v>0.35686150618445572</v>
      </c>
      <c r="AO9" s="22">
        <f>_xlfn.NORM.S.DIST(D10,FALSE)</f>
        <v>0.38078515434669985</v>
      </c>
      <c r="AP9" s="22">
        <f>_xlfn.NORM.S.DIST(E10,FALSE)</f>
        <v>0.38691662624900125</v>
      </c>
      <c r="AQ9" s="22">
        <f>_xlfn.NORM.S.DIST(F10,FALSE)</f>
        <v>0.18051191015565443</v>
      </c>
      <c r="AR9" s="22">
        <f>_xlfn.NORM.S.DIST(G10,FALSE)</f>
        <v>0.32420893671151013</v>
      </c>
      <c r="AS9" s="22">
        <f>_xlfn.NORM.S.DIST(H10,FALSE)</f>
        <v>0.13998230229611777</v>
      </c>
      <c r="AT9" s="22">
        <f>_xlfn.NORM.S.DIST(I10,FALSE)</f>
        <v>0.30315429355367207</v>
      </c>
      <c r="AU9" s="22">
        <f>_xlfn.NORM.S.DIST(J10,FALSE)</f>
        <v>0.20805055648444665</v>
      </c>
      <c r="AW9" t="s">
        <v>15</v>
      </c>
    </row>
    <row r="10" spans="1:49" x14ac:dyDescent="0.25">
      <c r="A10" s="32" t="s">
        <v>84</v>
      </c>
      <c r="C10" s="1">
        <f>STANDARDIZE(mean!C9,mean!$C$37,mean!$C$38)</f>
        <v>-0.47216305896130945</v>
      </c>
      <c r="D10" s="1">
        <f>STANDARDIZE(mean!D9,mean!$D$37,mean!$D$38)</f>
        <v>-0.30522591323245302</v>
      </c>
      <c r="E10" s="1">
        <f>STANDARDIZE(mean!E9,mean!$E$37,mean!$E$38)</f>
        <v>-0.24741670116002304</v>
      </c>
      <c r="F10" s="1">
        <f>STANDARDIZE(mean!F9,mean!$F$37,mean!$F$38)</f>
        <v>-1.2593807890702005</v>
      </c>
      <c r="G10" s="1">
        <f>STANDARDIZE(mean!G9,mean!$G$37,mean!$G$38)</f>
        <v>-0.64409404814603177</v>
      </c>
      <c r="H10" s="1">
        <f>STANDARDIZE(mean!H9,mean!$H$37,mean!$H$38)</f>
        <v>1.4472738119163486</v>
      </c>
      <c r="I10" s="1">
        <f>STANDARDIZE(mean!I9,mean!$I$37,mean!$I$38)</f>
        <v>-0.74104635513217443</v>
      </c>
      <c r="J10" s="1">
        <f>STANDARDIZE(mean!J9,mean!$J$37,mean!$J$38)</f>
        <v>1.1410833760852619</v>
      </c>
      <c r="L10" s="3" t="str">
        <f t="shared" si="0"/>
        <v>x</v>
      </c>
      <c r="M10" s="3" t="str">
        <f t="shared" si="1"/>
        <v>FN</v>
      </c>
      <c r="O10" s="1">
        <f>STANDARDIZE(mean!C9,mean!$C$39,mean!$C$38)</f>
        <v>-0.30412667938509214</v>
      </c>
      <c r="P10" s="1">
        <f>STANDARDIZE(mean!D9,mean!$D$39,mean!$D$38)</f>
        <v>0.11320030389850053</v>
      </c>
      <c r="Q10" s="1">
        <f>STANDARDIZE(mean!E9,mean!$E$39,mean!$E$38)</f>
        <v>0.1223166316359867</v>
      </c>
      <c r="R10" s="1">
        <f>STANDARDIZE(mean!F9,mean!$F$39,mean!$F$38)</f>
        <v>-1.2593807890702005</v>
      </c>
      <c r="S10" s="1">
        <f>STANDARDIZE(mean!G9,mean!$G$39,mean!$G$38)</f>
        <v>-0.81975606127676781</v>
      </c>
      <c r="T10" s="1">
        <f>STANDARDIZE(mean!H9,mean!$H$39,mean!$H$38)</f>
        <v>1.8109071317366434</v>
      </c>
      <c r="U10" s="1">
        <f>STANDARDIZE(mean!I9,mean!$I$39,mean!$I$38)</f>
        <v>-0.53275224450042813</v>
      </c>
      <c r="V10" s="1">
        <f>STANDARDIZE(mean!J9,mean!$J$39,mean!$J$38)</f>
        <v>1.5019234014481928</v>
      </c>
      <c r="X10" s="3" t="str">
        <f t="shared" si="2"/>
        <v>x</v>
      </c>
      <c r="Y10" s="3" t="str">
        <f t="shared" si="3"/>
        <v>FN</v>
      </c>
      <c r="AC10" s="22">
        <f>_xlfn.NORM.S.DIST(C11,TRUE)</f>
        <v>0.45219512997027467</v>
      </c>
      <c r="AD10" s="22">
        <f>_xlfn.NORM.S.DIST(D11,TRUE)</f>
        <v>0.39088046957275735</v>
      </c>
      <c r="AE10" s="22">
        <f>_xlfn.NORM.S.DIST(E11,TRUE)</f>
        <v>0.30540932791985265</v>
      </c>
      <c r="AF10" s="22">
        <f>_xlfn.NORM.S.DIST(F11,TRUE)</f>
        <v>0.97023571933172281</v>
      </c>
      <c r="AG10" s="22">
        <f>_xlfn.NORM.S.DIST(G11,TRUE)</f>
        <v>0.99996578395635982</v>
      </c>
      <c r="AH10" s="22">
        <f>_xlfn.NORM.S.DIST(H11,TRUE)</f>
        <v>5.8589486734564433E-2</v>
      </c>
      <c r="AI10" s="22">
        <f>_xlfn.NORM.S.DIST(I11,TRUE)</f>
        <v>0.93969181803717827</v>
      </c>
      <c r="AJ10" s="22">
        <f>_xlfn.NORM.S.DIST(J11,TRUE)</f>
        <v>6.716730054001939E-2</v>
      </c>
      <c r="AL10" t="s">
        <v>16</v>
      </c>
      <c r="AN10" s="22">
        <f>_xlfn.NORM.S.DIST(C11,FALSE)</f>
        <v>0.39607463578955499</v>
      </c>
      <c r="AO10" s="22">
        <f>_xlfn.NORM.S.DIST(D11,FALSE)</f>
        <v>0.38392427438894211</v>
      </c>
      <c r="AP10" s="22">
        <f>_xlfn.NORM.S.DIST(E11,FALSE)</f>
        <v>0.35048730307580395</v>
      </c>
      <c r="AQ10" s="22">
        <f>_xlfn.NORM.S.DIST(F11,FALSE)</f>
        <v>6.7598202809904459E-2</v>
      </c>
      <c r="AR10" s="22">
        <f>_xlfn.NORM.S.DIST(G11,FALSE)</f>
        <v>1.4398582855238231E-4</v>
      </c>
      <c r="AS10" s="22">
        <f>_xlfn.NORM.S.DIST(H11,FALSE)</f>
        <v>0.11692153377509704</v>
      </c>
      <c r="AT10" s="22">
        <f>_xlfn.NORM.S.DIST(I11,FALSE)</f>
        <v>0.11960172025658505</v>
      </c>
      <c r="AU10" s="22">
        <f>_xlfn.NORM.S.DIST(J11,FALSE)</f>
        <v>0.13005724467268245</v>
      </c>
      <c r="AW10" s="11" t="s">
        <v>16</v>
      </c>
    </row>
    <row r="11" spans="1:49" x14ac:dyDescent="0.25">
      <c r="A11" s="30" t="s">
        <v>74</v>
      </c>
      <c r="C11" s="1">
        <f>STANDARDIZE(mean!C10,mean!$C$37,mean!$C$38)</f>
        <v>-0.1201172599252046</v>
      </c>
      <c r="D11" s="1">
        <f>STANDARDIZE(mean!D10,mean!$D$37,mean!$D$38)</f>
        <v>-0.27702496186719611</v>
      </c>
      <c r="E11" s="1">
        <f>STANDARDIZE(mean!E10,mean!$E$37,mean!$E$38)</f>
        <v>-0.50890522719852282</v>
      </c>
      <c r="F11" s="1">
        <f>STANDARDIZE(mean!F10,mean!$F$37,mean!$F$38)</f>
        <v>1.8842692741401117</v>
      </c>
      <c r="G11" s="1">
        <f>STANDARDIZE(mean!G10,mean!$G$37,mean!$G$38)</f>
        <v>3.9816722976300145</v>
      </c>
      <c r="H11" s="1">
        <f>STANDARDIZE(mean!H10,mean!$H$37,mean!$H$38)</f>
        <v>-1.5667250476467891</v>
      </c>
      <c r="I11" s="1">
        <f>STANDARDIZE(mean!I10,mean!$I$37,mean!$I$38)</f>
        <v>1.5521916898038788</v>
      </c>
      <c r="J11" s="1">
        <f>STANDARDIZE(mean!J10,mean!$J$37,mean!$J$38)</f>
        <v>-1.4972254663935356</v>
      </c>
      <c r="L11" s="3" t="str">
        <f t="shared" si="0"/>
        <v>y</v>
      </c>
      <c r="M11" s="3" t="str">
        <f t="shared" si="1"/>
        <v>FP</v>
      </c>
      <c r="O11" s="1">
        <f>STANDARDIZE(mean!C10,mean!$C$39,mean!$C$38)</f>
        <v>4.7919119651012705E-2</v>
      </c>
      <c r="P11" s="1">
        <f>STANDARDIZE(mean!D10,mean!$D$39,mean!$D$38)</f>
        <v>0.14140125526375741</v>
      </c>
      <c r="Q11" s="1">
        <f>STANDARDIZE(mean!E10,mean!$E$39,mean!$E$38)</f>
        <v>-0.13917189440251312</v>
      </c>
      <c r="R11" s="1">
        <f>STANDARDIZE(mean!F10,mean!$F$39,mean!$F$38)</f>
        <v>1.8842692741401117</v>
      </c>
      <c r="S11" s="1">
        <f>STANDARDIZE(mean!G10,mean!$G$39,mean!$G$38)</f>
        <v>3.8060102844992785</v>
      </c>
      <c r="T11" s="1">
        <f>STANDARDIZE(mean!H10,mean!$H$39,mean!$H$38)</f>
        <v>-1.2030917278264943</v>
      </c>
      <c r="U11" s="1">
        <f>STANDARDIZE(mean!I10,mean!$I$39,mean!$I$38)</f>
        <v>1.7604858004356252</v>
      </c>
      <c r="V11" s="1">
        <f>STANDARDIZE(mean!J10,mean!$J$39,mean!$J$38)</f>
        <v>-1.1363854410306047</v>
      </c>
      <c r="X11" s="3" t="str">
        <f t="shared" si="2"/>
        <v>y</v>
      </c>
      <c r="Y11" s="3" t="str">
        <f t="shared" si="3"/>
        <v>FP</v>
      </c>
      <c r="AC11" s="22">
        <f>_xlfn.NORM.S.DIST(C12,TRUE)</f>
        <v>0.29265704065076359</v>
      </c>
      <c r="AD11" s="22">
        <f>_xlfn.NORM.S.DIST(D12,TRUE)</f>
        <v>0.40660586084590478</v>
      </c>
      <c r="AE11" s="22">
        <f>_xlfn.NORM.S.DIST(E12,TRUE)</f>
        <v>0.24866558698039742</v>
      </c>
      <c r="AF11" s="22">
        <f>_xlfn.NORM.S.DIST(F12,TRUE)</f>
        <v>0.48085051241425425</v>
      </c>
      <c r="AG11" s="22">
        <f>_xlfn.NORM.S.DIST(G12,TRUE)</f>
        <v>0.75886244574774975</v>
      </c>
      <c r="AH11" s="22">
        <f>_xlfn.NORM.S.DIST(H12,TRUE)</f>
        <v>0.28293048670536869</v>
      </c>
      <c r="AI11" s="22">
        <f>_xlfn.NORM.S.DIST(I12,TRUE)</f>
        <v>0.80599142759323805</v>
      </c>
      <c r="AJ11" s="22">
        <f>_xlfn.NORM.S.DIST(J12,TRUE)</f>
        <v>0.37261710800777159</v>
      </c>
      <c r="AL11" t="s">
        <v>17</v>
      </c>
      <c r="AN11" s="22">
        <f>_xlfn.NORM.S.DIST(C12,FALSE)</f>
        <v>0.3437641333953777</v>
      </c>
      <c r="AO11" s="22">
        <f>_xlfn.NORM.S.DIST(D12,FALSE)</f>
        <v>0.38795971419819708</v>
      </c>
      <c r="AP11" s="22">
        <f>_xlfn.NORM.S.DIST(E12,FALSE)</f>
        <v>0.31687372038140738</v>
      </c>
      <c r="AQ11" s="22">
        <f>_xlfn.NORM.S.DIST(F12,FALSE)</f>
        <v>0.3984825982123717</v>
      </c>
      <c r="AR11" s="22">
        <f>_xlfn.NORM.S.DIST(G12,FALSE)</f>
        <v>0.31167457135032695</v>
      </c>
      <c r="AS11" s="22">
        <f>_xlfn.NORM.S.DIST(H12,FALSE)</f>
        <v>0.33831861993442014</v>
      </c>
      <c r="AT11" s="22">
        <f>_xlfn.NORM.S.DIST(I12,FALSE)</f>
        <v>0.27485490593212164</v>
      </c>
      <c r="AU11" s="22">
        <f>_xlfn.NORM.S.DIST(J12,FALSE)</f>
        <v>0.3784284669532379</v>
      </c>
      <c r="AW11" t="s">
        <v>17</v>
      </c>
    </row>
    <row r="12" spans="1:49" x14ac:dyDescent="0.25">
      <c r="A12" s="30" t="s">
        <v>74</v>
      </c>
      <c r="C12" s="1">
        <f>STANDARDIZE(mean!C11,mean!$C$37,mean!$C$38)</f>
        <v>-0.54563904242619521</v>
      </c>
      <c r="D12" s="1">
        <f>STANDARDIZE(mean!D11,mean!$D$37,mean!$D$38)</f>
        <v>-0.23628474741686009</v>
      </c>
      <c r="E12" s="1">
        <f>STANDARDIZE(mean!E11,mean!$E$37,mean!$E$38)</f>
        <v>-0.6786949383695885</v>
      </c>
      <c r="F12" s="1">
        <f>STANDARDIZE(mean!F11,mean!$F$37,mean!$F$38)</f>
        <v>-4.8019094651888451E-2</v>
      </c>
      <c r="G12" s="1">
        <f>STANDARDIZE(mean!G11,mean!$G$37,mean!$G$38)</f>
        <v>0.70264805252294427</v>
      </c>
      <c r="H12" s="1">
        <f>STANDARDIZE(mean!H11,mean!$H$37,mean!$H$38)</f>
        <v>-0.57415787340046598</v>
      </c>
      <c r="I12" s="1">
        <f>STANDARDIZE(mean!I11,mean!$I$37,mean!$I$38)</f>
        <v>0.86321886232964185</v>
      </c>
      <c r="J12" s="1">
        <f>STANDARDIZE(mean!J11,mean!$J$37,mean!$J$38)</f>
        <v>-0.3249297820683883</v>
      </c>
      <c r="L12" s="3" t="str">
        <f t="shared" si="0"/>
        <v>x</v>
      </c>
      <c r="M12" s="3" t="str">
        <f t="shared" si="1"/>
        <v>TN</v>
      </c>
      <c r="O12" s="1">
        <f>STANDARDIZE(mean!C11,mean!$C$39,mean!$C$38)</f>
        <v>-0.3776026628499779</v>
      </c>
      <c r="P12" s="1">
        <f>STANDARDIZE(mean!D11,mean!$D$39,mean!$D$38)</f>
        <v>0.18214146971409345</v>
      </c>
      <c r="Q12" s="1">
        <f>STANDARDIZE(mean!E11,mean!$E$39,mean!$E$38)</f>
        <v>-0.30896160557357882</v>
      </c>
      <c r="R12" s="1">
        <f>STANDARDIZE(mean!F11,mean!$F$39,mean!$F$38)</f>
        <v>-4.8019094651888451E-2</v>
      </c>
      <c r="S12" s="1">
        <f>STANDARDIZE(mean!G11,mean!$G$39,mean!$G$38)</f>
        <v>0.52698603939220812</v>
      </c>
      <c r="T12" s="1">
        <f>STANDARDIZE(mean!H11,mean!$H$39,mean!$H$38)</f>
        <v>-0.21052455358017133</v>
      </c>
      <c r="U12" s="1">
        <f>STANDARDIZE(mean!I11,mean!$I$39,mean!$I$38)</f>
        <v>1.0715129729613881</v>
      </c>
      <c r="V12" s="1">
        <f>STANDARDIZE(mean!J11,mean!$J$39,mean!$J$38)</f>
        <v>3.5910243294542593E-2</v>
      </c>
      <c r="X12" s="3" t="str">
        <f t="shared" si="2"/>
        <v>x</v>
      </c>
      <c r="Y12" s="3" t="str">
        <f t="shared" si="3"/>
        <v>TN</v>
      </c>
      <c r="AC12" s="22">
        <f>_xlfn.NORM.S.DIST(C13,TRUE)</f>
        <v>0.42800572295189299</v>
      </c>
      <c r="AD12" s="22">
        <f>_xlfn.NORM.S.DIST(D13,TRUE)</f>
        <v>0.36281533087082996</v>
      </c>
      <c r="AE12" s="22">
        <f>_xlfn.NORM.S.DIST(E13,TRUE)</f>
        <v>0.24690492760996446</v>
      </c>
      <c r="AF12" s="22">
        <f>_xlfn.NORM.S.DIST(F13,TRUE)</f>
        <v>0.99115738433653722</v>
      </c>
      <c r="AG12" s="22">
        <f>_xlfn.NORM.S.DIST(G13,TRUE)</f>
        <v>0.99999996417198733</v>
      </c>
      <c r="AH12" s="22">
        <f>_xlfn.NORM.S.DIST(H13,TRUE)</f>
        <v>3.2310979389729967E-2</v>
      </c>
      <c r="AI12" s="22">
        <f>_xlfn.NORM.S.DIST(I13,TRUE)</f>
        <v>0.88093339635805723</v>
      </c>
      <c r="AJ12" s="22">
        <f>_xlfn.NORM.S.DIST(J13,TRUE)</f>
        <v>2.321440173545428E-2</v>
      </c>
      <c r="AL12" s="11" t="s">
        <v>18</v>
      </c>
      <c r="AN12" s="22">
        <f>_xlfn.NORM.S.DIST(C13,FALSE)</f>
        <v>0.39242836741028519</v>
      </c>
      <c r="AO12" s="22">
        <f>_xlfn.NORM.S.DIST(D13,FALSE)</f>
        <v>0.37511627361688304</v>
      </c>
      <c r="AP12" s="22">
        <f>_xlfn.NORM.S.DIST(E13,FALSE)</f>
        <v>0.31567387219112453</v>
      </c>
      <c r="AQ12" s="22">
        <f>_xlfn.NORM.S.DIST(F13,FALSE)</f>
        <v>2.3933637238862417E-2</v>
      </c>
      <c r="AR12" s="22">
        <f>_xlfn.NORM.S.DIST(G13,FALSE)</f>
        <v>1.9926050082285448E-7</v>
      </c>
      <c r="AS12" s="22">
        <f>_xlfn.NORM.S.DIST(H13,FALSE)</f>
        <v>7.2349988068860407E-2</v>
      </c>
      <c r="AT12" s="22">
        <f>_xlfn.NORM.S.DIST(I13,FALSE)</f>
        <v>0.19894157377153968</v>
      </c>
      <c r="AU12" s="22">
        <f>_xlfn.NORM.S.DIST(J13,FALSE)</f>
        <v>5.4917521287286018E-2</v>
      </c>
      <c r="AW12" s="11" t="s">
        <v>18</v>
      </c>
    </row>
    <row r="13" spans="1:49" x14ac:dyDescent="0.25">
      <c r="A13" s="32" t="s">
        <v>84</v>
      </c>
      <c r="C13" s="1">
        <f>STANDARDIZE(mean!C12,mean!$C$37,mean!$C$38)</f>
        <v>-0.1814537330785008</v>
      </c>
      <c r="D13" s="1">
        <f>STANDARDIZE(mean!D12,mean!$D$37,mean!$D$38)</f>
        <v>-0.35094359913892148</v>
      </c>
      <c r="E13" s="1">
        <f>STANDARDIZE(mean!E12,mean!$E$37,mean!$E$38)</f>
        <v>-0.68426181414568932</v>
      </c>
      <c r="F13" s="1">
        <f>STANDARDIZE(mean!F12,mean!$F$37,mean!$F$38)</f>
        <v>2.3721432758033005</v>
      </c>
      <c r="G13" s="1">
        <f>STANDARDIZE(mean!G12,mean!$G$37,mean!$G$38)</f>
        <v>5.3869684026759028</v>
      </c>
      <c r="H13" s="1">
        <f>STANDARDIZE(mean!H12,mean!$H$37,mean!$H$38)</f>
        <v>-1.8478644201394312</v>
      </c>
      <c r="I13" s="1">
        <f>STANDARDIZE(mean!I12,mean!$I$37,mean!$I$38)</f>
        <v>1.1796656842509479</v>
      </c>
      <c r="J13" s="1">
        <f>STANDARDIZE(mean!J12,mean!$J$37,mean!$J$38)</f>
        <v>-1.9914739762539391</v>
      </c>
      <c r="L13" s="3" t="str">
        <f t="shared" si="0"/>
        <v>y</v>
      </c>
      <c r="M13" s="3" t="str">
        <f t="shared" si="1"/>
        <v>TP</v>
      </c>
      <c r="O13" s="1">
        <f>STANDARDIZE(mean!C12,mean!$C$39,mean!$C$38)</f>
        <v>-1.3417353502283477E-2</v>
      </c>
      <c r="P13" s="1">
        <f>STANDARDIZE(mean!D12,mean!$D$39,mean!$D$38)</f>
        <v>6.7482617992032076E-2</v>
      </c>
      <c r="Q13" s="1">
        <f>STANDARDIZE(mean!E12,mean!$E$39,mean!$E$38)</f>
        <v>-0.31452848134967953</v>
      </c>
      <c r="R13" s="1">
        <f>STANDARDIZE(mean!F12,mean!$F$39,mean!$F$38)</f>
        <v>2.3721432758033005</v>
      </c>
      <c r="S13" s="1">
        <f>STANDARDIZE(mean!G12,mean!$G$39,mean!$G$38)</f>
        <v>5.2113063895451672</v>
      </c>
      <c r="T13" s="1">
        <f>STANDARDIZE(mean!H12,mean!$H$39,mean!$H$38)</f>
        <v>-1.4842311003191366</v>
      </c>
      <c r="U13" s="1">
        <f>STANDARDIZE(mean!I12,mean!$I$39,mean!$I$38)</f>
        <v>1.3879597948826943</v>
      </c>
      <c r="V13" s="1">
        <f>STANDARDIZE(mean!J12,mean!$J$39,mean!$J$38)</f>
        <v>-1.6306339508910082</v>
      </c>
      <c r="X13" s="3" t="str">
        <f t="shared" si="2"/>
        <v>y</v>
      </c>
      <c r="Y13" s="3" t="str">
        <f t="shared" si="3"/>
        <v>TP</v>
      </c>
      <c r="AC13" s="22">
        <f>_xlfn.NORM.S.DIST(C14,TRUE)</f>
        <v>0.48649326096778844</v>
      </c>
      <c r="AD13" s="22">
        <f>_xlfn.NORM.S.DIST(D14,TRUE)</f>
        <v>0.39771852516968792</v>
      </c>
      <c r="AE13" s="22">
        <f>_xlfn.NORM.S.DIST(E14,TRUE)</f>
        <v>0.25087577996277521</v>
      </c>
      <c r="AF13" s="22">
        <f>_xlfn.NORM.S.DIST(F14,TRUE)</f>
        <v>0.99883803269737514</v>
      </c>
      <c r="AG13" s="22">
        <f>_xlfn.NORM.S.DIST(G14,TRUE)</f>
        <v>0.9988358564086951</v>
      </c>
      <c r="AH13" s="22">
        <f>_xlfn.NORM.S.DIST(H14,TRUE)</f>
        <v>2.2679864592596268E-2</v>
      </c>
      <c r="AI13" s="22">
        <f>_xlfn.NORM.S.DIST(I14,TRUE)</f>
        <v>0.99796417071262522</v>
      </c>
      <c r="AJ13" s="22">
        <f>_xlfn.NORM.S.DIST(J14,TRUE)</f>
        <v>6.1237375995858035E-3</v>
      </c>
      <c r="AL13" s="11" t="s">
        <v>19</v>
      </c>
      <c r="AN13" s="22">
        <f>_xlfn.NORM.S.DIST(C14,FALSE)</f>
        <v>0.39871361395138705</v>
      </c>
      <c r="AO13" s="22">
        <f>_xlfn.NORM.S.DIST(D14,FALSE)</f>
        <v>0.38575778866098948</v>
      </c>
      <c r="AP13" s="22">
        <f>_xlfn.NORM.S.DIST(E14,FALSE)</f>
        <v>0.31836607123085653</v>
      </c>
      <c r="AQ13" s="22">
        <f>_xlfn.NORM.S.DIST(F14,FALSE)</f>
        <v>3.8638903331902948E-3</v>
      </c>
      <c r="AR13" s="22">
        <f>_xlfn.NORM.S.DIST(G14,FALSE)</f>
        <v>3.8705173270529611E-3</v>
      </c>
      <c r="AS13" s="22">
        <f>_xlfn.NORM.S.DIST(H14,FALSE)</f>
        <v>5.3850386037037283E-2</v>
      </c>
      <c r="AT13" s="22">
        <f>_xlfn.NORM.S.DIST(I14,FALSE)</f>
        <v>6.4432150308241553E-3</v>
      </c>
      <c r="AU13" s="22">
        <f>_xlfn.NORM.S.DIST(J14,FALSE)</f>
        <v>1.7313269693280394E-2</v>
      </c>
      <c r="AW13" s="11" t="s">
        <v>19</v>
      </c>
    </row>
    <row r="14" spans="1:49" x14ac:dyDescent="0.25">
      <c r="A14" s="32" t="s">
        <v>84</v>
      </c>
      <c r="C14" s="1">
        <f>STANDARDIZE(mean!C13,mean!$C$37,mean!$C$38)</f>
        <v>-3.3862844553382544E-2</v>
      </c>
      <c r="D14" s="1">
        <f>STANDARDIZE(mean!D13,mean!$D$37,mean!$D$38)</f>
        <v>-0.25925687563794375</v>
      </c>
      <c r="E14" s="1">
        <f>STANDARDIZE(mean!E13,mean!$E$37,mean!$E$38)</f>
        <v>-0.671736343649463</v>
      </c>
      <c r="F14" s="1">
        <f>STANDARDIZE(mean!F13,mean!$F$37,mean!$F$38)</f>
        <v>3.0453709828227793</v>
      </c>
      <c r="G14" s="1">
        <f>STANDARDIZE(mean!G13,mean!$G$37,mean!$G$38)</f>
        <v>3.0448082275994235</v>
      </c>
      <c r="H14" s="1">
        <f>STANDARDIZE(mean!H13,mean!$H$37,mean!$H$38)</f>
        <v>-2.0013031621688664</v>
      </c>
      <c r="I14" s="1">
        <f>STANDARDIZE(mean!I13,mean!$I$37,mean!$I$38)</f>
        <v>2.8725560401305983</v>
      </c>
      <c r="J14" s="1">
        <f>STANDARDIZE(mean!J13,mean!$J$37,mean!$J$38)</f>
        <v>-2.5049325356186865</v>
      </c>
      <c r="L14" s="3" t="str">
        <f t="shared" si="0"/>
        <v>y</v>
      </c>
      <c r="M14" s="3" t="str">
        <f t="shared" si="1"/>
        <v>TP</v>
      </c>
      <c r="O14" s="1">
        <f>STANDARDIZE(mean!C13,mean!$C$39,mean!$C$38)</f>
        <v>0.13417353502283477</v>
      </c>
      <c r="P14" s="1">
        <f>STANDARDIZE(mean!D13,mean!$D$39,mean!$D$38)</f>
        <v>0.15916934149300979</v>
      </c>
      <c r="Q14" s="1">
        <f>STANDARDIZE(mean!E13,mean!$E$39,mean!$E$38)</f>
        <v>-0.30200301085345327</v>
      </c>
      <c r="R14" s="1">
        <f>STANDARDIZE(mean!F13,mean!$F$39,mean!$F$38)</f>
        <v>3.0453709828227793</v>
      </c>
      <c r="S14" s="1">
        <f>STANDARDIZE(mean!G13,mean!$G$39,mean!$G$38)</f>
        <v>2.869146214468687</v>
      </c>
      <c r="T14" s="1">
        <f>STANDARDIZE(mean!H13,mean!$H$39,mean!$H$38)</f>
        <v>-1.6376698423485716</v>
      </c>
      <c r="U14" s="1">
        <f>STANDARDIZE(mean!I13,mean!$I$39,mean!$I$38)</f>
        <v>3.0808501507623447</v>
      </c>
      <c r="V14" s="1">
        <f>STANDARDIZE(mean!J13,mean!$J$39,mean!$J$38)</f>
        <v>-2.1440925102557555</v>
      </c>
      <c r="X14" s="3" t="str">
        <f t="shared" si="2"/>
        <v>y</v>
      </c>
      <c r="Y14" s="3" t="str">
        <f t="shared" si="3"/>
        <v>TP</v>
      </c>
      <c r="AC14" s="22">
        <f>_xlfn.NORM.S.DIST(C15,TRUE)</f>
        <v>0.13865552258210809</v>
      </c>
      <c r="AD14" s="22">
        <f>_xlfn.NORM.S.DIST(D15,TRUE)</f>
        <v>0.50659524024574343</v>
      </c>
      <c r="AE14" s="22">
        <f>_xlfn.NORM.S.DIST(E15,TRUE)</f>
        <v>6.7253661810991017E-2</v>
      </c>
      <c r="AF14" s="22">
        <f>_xlfn.NORM.S.DIST(F15,TRUE)</f>
        <v>0.35662075720930975</v>
      </c>
      <c r="AG14" s="22">
        <f>_xlfn.NORM.S.DIST(G15,TRUE)</f>
        <v>0.62258917938363378</v>
      </c>
      <c r="AH14" s="22">
        <f>_xlfn.NORM.S.DIST(H15,TRUE)</f>
        <v>0.19208021879471934</v>
      </c>
      <c r="AI14" s="22">
        <f>_xlfn.NORM.S.DIST(I15,TRUE)</f>
        <v>0.834401429806923</v>
      </c>
      <c r="AJ14" s="22">
        <f>_xlfn.NORM.S.DIST(J15,TRUE)</f>
        <v>6.9577030623128991E-2</v>
      </c>
      <c r="AL14" t="s">
        <v>20</v>
      </c>
      <c r="AN14" s="22">
        <f>_xlfn.NORM.S.DIST(C15,FALSE)</f>
        <v>0.22112017560707486</v>
      </c>
      <c r="AO14" s="22">
        <f>_xlfn.NORM.S.DIST(D15,FALSE)</f>
        <v>0.39888776351170818</v>
      </c>
      <c r="AP14" s="22">
        <f>_xlfn.NORM.S.DIST(E15,FALSE)</f>
        <v>0.13018651830336322</v>
      </c>
      <c r="AQ14" s="22">
        <f>_xlfn.NORM.S.DIST(F15,FALSE)</f>
        <v>0.37289107957647205</v>
      </c>
      <c r="AR14" s="22">
        <f>_xlfn.NORM.S.DIST(G15,FALSE)</f>
        <v>0.37995576612686893</v>
      </c>
      <c r="AS14" s="22">
        <f>_xlfn.NORM.S.DIST(H15,FALSE)</f>
        <v>0.2731835364306851</v>
      </c>
      <c r="AT14" s="22">
        <f>_xlfn.NORM.S.DIST(I15,FALSE)</f>
        <v>0.24881535487214765</v>
      </c>
      <c r="AU14" s="22">
        <f>_xlfn.NORM.S.DIST(J15,FALSE)</f>
        <v>0.13364303290643254</v>
      </c>
      <c r="AW14" t="s">
        <v>20</v>
      </c>
    </row>
    <row r="15" spans="1:49" x14ac:dyDescent="0.25">
      <c r="A15" s="32" t="s">
        <v>84</v>
      </c>
      <c r="C15" s="1">
        <f>STANDARDIZE(mean!C14,mean!$C$37,mean!$C$38)</f>
        <v>-1.086379685954731</v>
      </c>
      <c r="D15" s="1">
        <f>STANDARDIZE(mean!D14,mean!$D$37,mean!$D$38)</f>
        <v>1.6532568776769979E-2</v>
      </c>
      <c r="E15" s="1">
        <f>STANDARDIZE(mean!E14,mean!$E$37,mean!$E$38)</f>
        <v>-1.4965617711416903</v>
      </c>
      <c r="F15" s="1">
        <f>STANDARDIZE(mean!F14,mean!$F$37,mean!$F$38)</f>
        <v>-0.36750613773578772</v>
      </c>
      <c r="G15" s="1">
        <f>STANDARDIZE(mean!G14,mean!$G$37,mean!$G$38)</f>
        <v>0.31228802334353056</v>
      </c>
      <c r="H15" s="1">
        <f>STANDARDIZE(mean!H14,mean!$H$37,mean!$H$38)</f>
        <v>-0.87025614834185483</v>
      </c>
      <c r="I15" s="1">
        <f>STANDARDIZE(mean!I14,mean!$I$37,mean!$I$38)</f>
        <v>0.97170537828367598</v>
      </c>
      <c r="J15" s="1">
        <f>STANDARDIZE(mean!J14,mean!$J$37,mean!$J$38)</f>
        <v>-1.4789485683726562</v>
      </c>
      <c r="L15" s="3" t="str">
        <f t="shared" si="0"/>
        <v>x</v>
      </c>
      <c r="M15" s="3" t="str">
        <f t="shared" si="1"/>
        <v>FN</v>
      </c>
      <c r="O15" s="1">
        <f>STANDARDIZE(mean!C14,mean!$C$39,mean!$C$38)</f>
        <v>-0.91834330637851369</v>
      </c>
      <c r="P15" s="1">
        <f>STANDARDIZE(mean!D14,mean!$D$39,mean!$D$38)</f>
        <v>0.43495878590772352</v>
      </c>
      <c r="Q15" s="1">
        <f>STANDARDIZE(mean!E14,mean!$E$39,mean!$E$38)</f>
        <v>-1.1268284383456806</v>
      </c>
      <c r="R15" s="1">
        <f>STANDARDIZE(mean!F14,mean!$F$39,mean!$F$38)</f>
        <v>-0.36750613773578772</v>
      </c>
      <c r="S15" s="1">
        <f>STANDARDIZE(mean!G14,mean!$G$39,mean!$G$38)</f>
        <v>0.1366260102127945</v>
      </c>
      <c r="T15" s="1">
        <f>STANDARDIZE(mean!H14,mean!$H$39,mean!$H$38)</f>
        <v>-0.50662282852156015</v>
      </c>
      <c r="U15" s="1">
        <f>STANDARDIZE(mean!I14,mean!$I$39,mean!$I$38)</f>
        <v>1.1799994889154224</v>
      </c>
      <c r="V15" s="1">
        <f>STANDARDIZE(mean!J14,mean!$J$39,mean!$J$38)</f>
        <v>-1.1181085430097253</v>
      </c>
      <c r="X15" s="3" t="str">
        <f t="shared" si="2"/>
        <v>x</v>
      </c>
      <c r="Y15" s="3" t="str">
        <f t="shared" si="3"/>
        <v>FN</v>
      </c>
      <c r="AC15" s="22">
        <f>_xlfn.NORM.S.DIST(C16,TRUE)</f>
        <v>0.57249568069644097</v>
      </c>
      <c r="AD15" s="22">
        <f>_xlfn.NORM.S.DIST(D16,TRUE)</f>
        <v>0.37092470474004391</v>
      </c>
      <c r="AE15" s="22">
        <f>_xlfn.NORM.S.DIST(E16,TRUE)</f>
        <v>0.51498729222940876</v>
      </c>
      <c r="AF15" s="22">
        <f>_xlfn.NORM.S.DIST(F16,TRUE)</f>
        <v>0.93804067940705704</v>
      </c>
      <c r="AG15" s="22">
        <f>_xlfn.NORM.S.DIST(G16,TRUE)</f>
        <v>0.85405214970289256</v>
      </c>
      <c r="AH15" s="22">
        <f>_xlfn.NORM.S.DIST(H16,TRUE)</f>
        <v>0.20134726986659598</v>
      </c>
      <c r="AI15" s="22">
        <f>_xlfn.NORM.S.DIST(I16,TRUE)</f>
        <v>0.95695772851105854</v>
      </c>
      <c r="AJ15" s="22">
        <f>_xlfn.NORM.S.DIST(J16,TRUE)</f>
        <v>0.25286604444987459</v>
      </c>
      <c r="AL15" t="s">
        <v>21</v>
      </c>
      <c r="AN15" s="22">
        <f>_xlfn.NORM.S.DIST(C16,FALSE)</f>
        <v>0.39233706550132069</v>
      </c>
      <c r="AO15" s="22">
        <f>_xlfn.NORM.S.DIST(D16,FALSE)</f>
        <v>0.37787476851471152</v>
      </c>
      <c r="AP15" s="22">
        <f>_xlfn.NORM.S.DIST(E16,FALSE)</f>
        <v>0.39866072920269374</v>
      </c>
      <c r="AQ15" s="22">
        <f>_xlfn.NORM.S.DIST(F16,FALSE)</f>
        <v>0.12215328704962715</v>
      </c>
      <c r="AR15" s="22">
        <f>_xlfn.NORM.S.DIST(G16,FALSE)</f>
        <v>0.22892356587065785</v>
      </c>
      <c r="AS15" s="22">
        <f>_xlfn.NORM.S.DIST(H16,FALSE)</f>
        <v>0.28109257394104353</v>
      </c>
      <c r="AT15" s="22">
        <f>_xlfn.NORM.S.DIST(I16,FALSE)</f>
        <v>9.1447202572688985E-2</v>
      </c>
      <c r="AU15" s="22">
        <f>_xlfn.NORM.S.DIST(J16,FALSE)</f>
        <v>0.31969679182402361</v>
      </c>
      <c r="AW15" t="s">
        <v>21</v>
      </c>
    </row>
    <row r="16" spans="1:49" x14ac:dyDescent="0.25">
      <c r="A16" s="32" t="s">
        <v>84</v>
      </c>
      <c r="C16" s="1">
        <f>STANDARDIZE(mean!C15,mean!$C$37,mean!$C$38)</f>
        <v>0.18273157626919315</v>
      </c>
      <c r="D16" s="1">
        <f>STANDARDIZE(mean!D15,mean!$D$37,mean!$D$38)</f>
        <v>-0.32940523758905665</v>
      </c>
      <c r="E16" s="1">
        <f>STANDARDIZE(mean!E15,mean!$E$37,mean!$E$38)</f>
        <v>3.7576411488678095E-2</v>
      </c>
      <c r="F16" s="1">
        <f>STANDARDIZE(mean!F15,mean!$F$37,mean!$F$38)</f>
        <v>1.5385317926465132</v>
      </c>
      <c r="G16" s="1">
        <f>STANDARDIZE(mean!G15,mean!$G$37,mean!$G$38)</f>
        <v>1.0539720787844156</v>
      </c>
      <c r="H16" s="1">
        <f>STANDARDIZE(mean!H15,mean!$H$37,mean!$H$38)</f>
        <v>-0.83681860169171296</v>
      </c>
      <c r="I16" s="1">
        <f>STANDARDIZE(mean!I15,mean!$I$37,mean!$I$38)</f>
        <v>1.7164235847250637</v>
      </c>
      <c r="J16" s="1">
        <f>STANDARDIZE(mean!J15,mean!$J$37,mean!$J$38)</f>
        <v>-0.66549789589407138</v>
      </c>
      <c r="L16" s="3" t="str">
        <f t="shared" si="0"/>
        <v>y</v>
      </c>
      <c r="M16" s="3" t="str">
        <f t="shared" si="1"/>
        <v>TP</v>
      </c>
      <c r="O16" s="1">
        <f>STANDARDIZE(mean!C15,mean!$C$39,mean!$C$38)</f>
        <v>0.35076795584541043</v>
      </c>
      <c r="P16" s="1">
        <f>STANDARDIZE(mean!D15,mean!$D$39,mean!$D$38)</f>
        <v>8.9020979541896861E-2</v>
      </c>
      <c r="Q16" s="1">
        <f>STANDARDIZE(mean!E15,mean!$E$39,mean!$E$38)</f>
        <v>0.4073097442846878</v>
      </c>
      <c r="R16" s="1">
        <f>STANDARDIZE(mean!F15,mean!$F$39,mean!$F$38)</f>
        <v>1.5385317926465132</v>
      </c>
      <c r="S16" s="1">
        <f>STANDARDIZE(mean!G15,mean!$G$39,mean!$G$38)</f>
        <v>0.87831006565367953</v>
      </c>
      <c r="T16" s="1">
        <f>STANDARDIZE(mean!H15,mean!$H$39,mean!$H$38)</f>
        <v>-0.47318528187141834</v>
      </c>
      <c r="U16" s="1">
        <f>STANDARDIZE(mean!I15,mean!$I$39,mean!$I$38)</f>
        <v>1.9247176953568101</v>
      </c>
      <c r="V16" s="1">
        <f>STANDARDIZE(mean!J15,mean!$J$39,mean!$J$38)</f>
        <v>-0.30465787053114052</v>
      </c>
      <c r="X16" s="3" t="str">
        <f t="shared" si="2"/>
        <v>y</v>
      </c>
      <c r="Y16" s="3" t="str">
        <f t="shared" si="3"/>
        <v>TP</v>
      </c>
      <c r="AC16" s="22">
        <f>_xlfn.NORM.S.DIST(C17,TRUE)</f>
        <v>0.34506189612673843</v>
      </c>
      <c r="AD16" s="22">
        <f>_xlfn.NORM.S.DIST(D17,TRUE)</f>
        <v>0.56363804995335443</v>
      </c>
      <c r="AE16" s="22">
        <f>_xlfn.NORM.S.DIST(E17,TRUE)</f>
        <v>0.14690044134558797</v>
      </c>
      <c r="AF16" s="22">
        <f>_xlfn.NORM.S.DIST(F17,TRUE)</f>
        <v>0.95130281877677403</v>
      </c>
      <c r="AG16" s="22">
        <f>_xlfn.NORM.S.DIST(G17,TRUE)</f>
        <v>0.99994435616170663</v>
      </c>
      <c r="AH16" s="22">
        <f>_xlfn.NORM.S.DIST(H17,TRUE)</f>
        <v>0.17434552641858389</v>
      </c>
      <c r="AI16" s="22">
        <f>_xlfn.NORM.S.DIST(I17,TRUE)</f>
        <v>0.72268426006388564</v>
      </c>
      <c r="AJ16" s="22">
        <f>_xlfn.NORM.S.DIST(J17,TRUE)</f>
        <v>3.7979744448061767E-3</v>
      </c>
      <c r="AL16" s="11" t="s">
        <v>22</v>
      </c>
      <c r="AN16" s="22">
        <f>_xlfn.NORM.S.DIST(C17,FALSE)</f>
        <v>0.36846327788048672</v>
      </c>
      <c r="AO16" s="22">
        <f>_xlfn.NORM.S.DIST(D17,FALSE)</f>
        <v>0.39385577979846054</v>
      </c>
      <c r="AP16" s="22">
        <f>_xlfn.NORM.S.DIST(E17,FALSE)</f>
        <v>0.22992559117744038</v>
      </c>
      <c r="AQ16" s="22">
        <f>_xlfn.NORM.S.DIST(F17,FALSE)</f>
        <v>0.10098440781877022</v>
      </c>
      <c r="AR16" s="22">
        <f>_xlfn.NORM.S.DIST(G17,FALSE)</f>
        <v>2.2795390861729664E-4</v>
      </c>
      <c r="AS16" s="22">
        <f>_xlfn.NORM.S.DIST(H17,FALSE)</f>
        <v>0.25716277849331493</v>
      </c>
      <c r="AT16" s="22">
        <f>_xlfn.NORM.S.DIST(I17,FALSE)</f>
        <v>0.33504812783177101</v>
      </c>
      <c r="AU16" s="22">
        <f>_xlfn.NORM.S.DIST(J17,FALSE)</f>
        <v>1.130952350370288E-2</v>
      </c>
      <c r="AW16" s="11" t="s">
        <v>22</v>
      </c>
    </row>
    <row r="17" spans="1:49" x14ac:dyDescent="0.25">
      <c r="A17" s="31" t="s">
        <v>84</v>
      </c>
      <c r="C17" s="1">
        <f>STANDARDIZE(mean!C16,mean!$C$37,mean!$C$38)</f>
        <v>-0.39868707549642368</v>
      </c>
      <c r="D17" s="1">
        <f>STANDARDIZE(mean!D16,mean!$D$37,mean!$D$38)</f>
        <v>0.16019952939751514</v>
      </c>
      <c r="E17" s="1">
        <f>STANDARDIZE(mean!E16,mean!$E$37,mean!$E$38)</f>
        <v>-1.049819990109623</v>
      </c>
      <c r="F17" s="1">
        <f>STANDARDIZE(mean!F16,mean!$F$37,mean!$F$38)</f>
        <v>1.6576191473831967</v>
      </c>
      <c r="G17" s="1">
        <f>STANDARDIZE(mean!G16,mean!$G$37,mean!$G$38)</f>
        <v>3.8645642888761911</v>
      </c>
      <c r="H17" s="1">
        <f>STANDARDIZE(mean!H16,mean!$H$37,mean!$H$38)</f>
        <v>-0.93713124164213923</v>
      </c>
      <c r="I17" s="1">
        <f>STANDARDIZE(mean!I16,mean!$I$37,mean!$I$38)</f>
        <v>0.59083425611889573</v>
      </c>
      <c r="J17" s="1">
        <f>STANDARDIZE(mean!J16,mean!$J$37,mean!$J$38)</f>
        <v>-2.6695211507186829</v>
      </c>
      <c r="L17" s="3" t="str">
        <f t="shared" si="0"/>
        <v>y</v>
      </c>
      <c r="M17" s="3" t="str">
        <f t="shared" si="1"/>
        <v>TP</v>
      </c>
      <c r="O17" s="1">
        <f>STANDARDIZE(mean!C16,mean!$C$39,mean!$C$38)</f>
        <v>-0.23065069592020637</v>
      </c>
      <c r="P17" s="1">
        <f>STANDARDIZE(mean!D16,mean!$D$39,mean!$D$38)</f>
        <v>0.57862574652846865</v>
      </c>
      <c r="Q17" s="1">
        <f>STANDARDIZE(mean!E16,mean!$E$39,mean!$E$38)</f>
        <v>-0.6800866573136134</v>
      </c>
      <c r="R17" s="1">
        <f>STANDARDIZE(mean!F16,mean!$F$39,mean!$F$38)</f>
        <v>1.6576191473831967</v>
      </c>
      <c r="S17" s="1">
        <f>STANDARDIZE(mean!G16,mean!$G$39,mean!$G$38)</f>
        <v>3.688902275745455</v>
      </c>
      <c r="T17" s="1">
        <f>STANDARDIZE(mean!H16,mean!$H$39,mean!$H$38)</f>
        <v>-0.57349792182184456</v>
      </c>
      <c r="U17" s="1">
        <f>STANDARDIZE(mean!I16,mean!$I$39,mean!$I$38)</f>
        <v>0.79912836675064214</v>
      </c>
      <c r="V17" s="1">
        <f>STANDARDIZE(mean!J16,mean!$J$39,mean!$J$38)</f>
        <v>-2.308681125355752</v>
      </c>
      <c r="X17" s="3" t="str">
        <f t="shared" si="2"/>
        <v>y</v>
      </c>
      <c r="Y17" s="3" t="str">
        <f t="shared" si="3"/>
        <v>TP</v>
      </c>
      <c r="AC17" s="22">
        <f>_xlfn.NORM.S.DIST(C18,TRUE)</f>
        <v>0.2992803610121304</v>
      </c>
      <c r="AD17" s="22">
        <f>_xlfn.NORM.S.DIST(D18,TRUE)</f>
        <v>0.44391910877070362</v>
      </c>
      <c r="AE17" s="22">
        <f>_xlfn.NORM.S.DIST(E18,TRUE)</f>
        <v>0.24311316779614822</v>
      </c>
      <c r="AF17" s="22">
        <f>_xlfn.NORM.S.DIST(F18,TRUE)</f>
        <v>0.48697565846055185</v>
      </c>
      <c r="AG17" s="22">
        <f>_xlfn.NORM.S.DIST(G18,TRUE)</f>
        <v>0.94944667595764842</v>
      </c>
      <c r="AH17" s="22">
        <f>_xlfn.NORM.S.DIST(H18,TRUE)</f>
        <v>0.33349292145709691</v>
      </c>
      <c r="AI17" s="22">
        <f>_xlfn.NORM.S.DIST(I18,TRUE)</f>
        <v>0.44979544823217987</v>
      </c>
      <c r="AJ17" s="22">
        <f>_xlfn.NORM.S.DIST(J18,TRUE)</f>
        <v>0.30155748431822738</v>
      </c>
      <c r="AL17" t="s">
        <v>23</v>
      </c>
      <c r="AN17" s="22">
        <f>_xlfn.NORM.S.DIST(C18,FALSE)</f>
        <v>0.347314490137342</v>
      </c>
      <c r="AO17" s="22">
        <f>_xlfn.NORM.S.DIST(D18,FALSE)</f>
        <v>0.39499400304704513</v>
      </c>
      <c r="AP17" s="22">
        <f>_xlfn.NORM.S.DIST(E18,FALSE)</f>
        <v>0.31305648019694016</v>
      </c>
      <c r="AQ17" s="22">
        <f>_xlfn.NORM.S.DIST(F18,FALSE)</f>
        <v>0.39872965748397926</v>
      </c>
      <c r="AR17" s="22">
        <f>_xlfn.NORM.S.DIST(G18,FALSE)</f>
        <v>0.10404429748145086</v>
      </c>
      <c r="AS17" s="22">
        <f>_xlfn.NORM.S.DIST(H18,FALSE)</f>
        <v>0.36366847861654067</v>
      </c>
      <c r="AT17" s="22">
        <f>_xlfn.NORM.S.DIST(I18,FALSE)</f>
        <v>0.39577912137969867</v>
      </c>
      <c r="AU17" s="22">
        <f>_xlfn.NORM.S.DIST(J18,FALSE)</f>
        <v>0.34850587413264184</v>
      </c>
      <c r="AW17" t="s">
        <v>23</v>
      </c>
    </row>
    <row r="18" spans="1:49" x14ac:dyDescent="0.25">
      <c r="A18" s="31" t="s">
        <v>84</v>
      </c>
      <c r="C18" s="1">
        <f>STANDARDIZE(mean!C17,mean!$C$37,mean!$C$38)</f>
        <v>-0.52647139456579006</v>
      </c>
      <c r="D18" s="1">
        <f>STANDARDIZE(mean!D17,mean!$D$37,mean!$D$38)</f>
        <v>-0.14104015847248744</v>
      </c>
      <c r="E18" s="1">
        <f>STANDARDIZE(mean!E17,mean!$E$37,mean!$E$38)</f>
        <v>-0.69632337832724067</v>
      </c>
      <c r="F18" s="1">
        <f>STANDARDIZE(mean!F17,mean!$F$37,mean!$F$38)</f>
        <v>-3.2652984363284517E-2</v>
      </c>
      <c r="G18" s="1">
        <f>STANDARDIZE(mean!G17,mean!$G$37,mean!$G$38)</f>
        <v>1.6395121225535356</v>
      </c>
      <c r="H18" s="1">
        <f>STANDARDIZE(mean!H17,mean!$H$37,mean!$H$38)</f>
        <v>-0.43028842926103877</v>
      </c>
      <c r="I18" s="1">
        <f>STANDARDIZE(mean!I17,mean!$I$37,mean!$I$38)</f>
        <v>-0.12617816317115324</v>
      </c>
      <c r="J18" s="1">
        <f>STANDARDIZE(mean!J17,mean!$J$37,mean!$J$38)</f>
        <v>-0.5199262644742485</v>
      </c>
      <c r="L18" s="3" t="str">
        <f t="shared" si="0"/>
        <v>y</v>
      </c>
      <c r="M18" s="3" t="str">
        <f t="shared" si="1"/>
        <v>TP</v>
      </c>
      <c r="O18" s="1">
        <f>STANDARDIZE(mean!C17,mean!$C$39,mean!$C$38)</f>
        <v>-0.35843501498957275</v>
      </c>
      <c r="P18" s="1">
        <f>STANDARDIZE(mean!D17,mean!$D$39,mean!$D$38)</f>
        <v>0.27738605865846611</v>
      </c>
      <c r="Q18" s="1">
        <f>STANDARDIZE(mean!E17,mean!$E$39,mean!$E$38)</f>
        <v>-0.32659004553123089</v>
      </c>
      <c r="R18" s="1">
        <f>STANDARDIZE(mean!F17,mean!$F$39,mean!$F$38)</f>
        <v>-3.2652984363284517E-2</v>
      </c>
      <c r="S18" s="1">
        <f>STANDARDIZE(mean!G17,mean!$G$39,mean!$G$38)</f>
        <v>1.4638501094227996</v>
      </c>
      <c r="T18" s="1">
        <f>STANDARDIZE(mean!H17,mean!$H$39,mean!$H$38)</f>
        <v>-6.665510944074414E-2</v>
      </c>
      <c r="U18" s="1">
        <f>STANDARDIZE(mean!I17,mean!$I$39,mean!$I$38)</f>
        <v>8.2115947460593156E-2</v>
      </c>
      <c r="V18" s="1">
        <f>STANDARDIZE(mean!J17,mean!$J$39,mean!$J$38)</f>
        <v>-0.15908623911131758</v>
      </c>
      <c r="X18" s="3" t="str">
        <f t="shared" si="2"/>
        <v>x</v>
      </c>
      <c r="Y18" s="3" t="str">
        <f t="shared" si="3"/>
        <v>FN</v>
      </c>
      <c r="AC18" s="22">
        <f>_xlfn.NORM.S.DIST(C19,TRUE)</f>
        <v>0.12064225427168013</v>
      </c>
      <c r="AD18" s="22">
        <f>_xlfn.NORM.S.DIST(D19,TRUE)</f>
        <v>0.40990539108638147</v>
      </c>
      <c r="AE18" s="22">
        <f>_xlfn.NORM.S.DIST(E19,TRUE)</f>
        <v>4.3422705386362628E-2</v>
      </c>
      <c r="AF18" s="22">
        <f>_xlfn.NORM.S.DIST(F19,TRUE)</f>
        <v>0.67552487920151361</v>
      </c>
      <c r="AG18" s="22">
        <f>_xlfn.NORM.S.DIST(G19,TRUE)</f>
        <v>0.94944667595764842</v>
      </c>
      <c r="AH18" s="22">
        <f>_xlfn.NORM.S.DIST(H19,TRUE)</f>
        <v>5.9053899895706204E-2</v>
      </c>
      <c r="AI18" s="22">
        <f>_xlfn.NORM.S.DIST(I19,TRUE)</f>
        <v>0.8954008850781916</v>
      </c>
      <c r="AJ18" s="22">
        <f>_xlfn.NORM.S.DIST(J19,TRUE)</f>
        <v>2.0325265682794941E-2</v>
      </c>
      <c r="AL18" s="11" t="s">
        <v>24</v>
      </c>
      <c r="AN18" s="22">
        <f>_xlfn.NORM.S.DIST(C19,FALSE)</f>
        <v>0.20079409435155809</v>
      </c>
      <c r="AO18" s="22">
        <f>_xlfn.NORM.S.DIST(D19,FALSE)</f>
        <v>0.38872532120569792</v>
      </c>
      <c r="AP18" s="22">
        <f>_xlfn.NORM.S.DIST(E19,FALSE)</f>
        <v>9.2099398831684623E-2</v>
      </c>
      <c r="AQ18" s="22">
        <f>_xlfn.NORM.S.DIST(F19,FALSE)</f>
        <v>0.35967601160843266</v>
      </c>
      <c r="AR18" s="22">
        <f>_xlfn.NORM.S.DIST(G19,FALSE)</f>
        <v>0.10404429748145086</v>
      </c>
      <c r="AS18" s="22">
        <f>_xlfn.NORM.S.DIST(H19,FALSE)</f>
        <v>0.11764822108702239</v>
      </c>
      <c r="AT18" s="22">
        <f>_xlfn.NORM.S.DIST(I19,FALSE)</f>
        <v>0.1813327328097161</v>
      </c>
      <c r="AU18" s="22">
        <f>_xlfn.NORM.S.DIST(J19,FALSE)</f>
        <v>4.9085062365835194E-2</v>
      </c>
      <c r="AW18" s="11" t="s">
        <v>24</v>
      </c>
    </row>
    <row r="19" spans="1:49" x14ac:dyDescent="0.25">
      <c r="A19" s="31" t="s">
        <v>84</v>
      </c>
      <c r="C19" s="1">
        <f>STANDARDIZE(mean!C18,mean!$C$37,mean!$C$38)</f>
        <v>-1.1717822058660907</v>
      </c>
      <c r="D19" s="1">
        <f>STANDARDIZE(mean!D18,mean!$D$37,mean!$D$38)</f>
        <v>-0.22778835232815606</v>
      </c>
      <c r="E19" s="1">
        <f>STANDARDIZE(mean!E18,mean!$E$37,mean!$E$38)</f>
        <v>-1.7122782074655851</v>
      </c>
      <c r="F19" s="1">
        <f>STANDARDIZE(mean!F18,mean!$F$37,mean!$F$38)</f>
        <v>0.45522101729990427</v>
      </c>
      <c r="G19" s="1">
        <f>STANDARDIZE(mean!G18,mean!$G$37,mean!$G$38)</f>
        <v>1.6395121225535356</v>
      </c>
      <c r="H19" s="1">
        <f>STANDARDIZE(mean!H18,mean!$H$37,mean!$H$38)</f>
        <v>-1.5627653381750615</v>
      </c>
      <c r="I19" s="1">
        <f>STANDARDIZE(mean!I18,mean!$I$37,mean!$I$38)</f>
        <v>1.2557731477510097</v>
      </c>
      <c r="J19" s="1">
        <f>STANDARDIZE(mean!J18,mean!$J$37,mean!$J$38)</f>
        <v>-2.0470769336132371</v>
      </c>
      <c r="L19" s="3" t="str">
        <f t="shared" si="0"/>
        <v>y</v>
      </c>
      <c r="M19" s="3" t="str">
        <f t="shared" si="1"/>
        <v>TP</v>
      </c>
      <c r="O19" s="1">
        <f>STANDARDIZE(mean!C18,mean!$C$39,mean!$C$38)</f>
        <v>-1.0037458262898735</v>
      </c>
      <c r="P19" s="1">
        <f>STANDARDIZE(mean!D18,mean!$D$39,mean!$D$38)</f>
        <v>0.19063786480279749</v>
      </c>
      <c r="Q19" s="1">
        <f>STANDARDIZE(mean!E18,mean!$E$39,mean!$E$38)</f>
        <v>-1.3425448746695754</v>
      </c>
      <c r="R19" s="1">
        <f>STANDARDIZE(mean!F18,mean!$F$39,mean!$F$38)</f>
        <v>0.45522101729990427</v>
      </c>
      <c r="S19" s="1">
        <f>STANDARDIZE(mean!G18,mean!$G$39,mean!$G$38)</f>
        <v>1.4638501094227996</v>
      </c>
      <c r="T19" s="1">
        <f>STANDARDIZE(mean!H18,mean!$H$39,mean!$H$38)</f>
        <v>-1.1991320183547669</v>
      </c>
      <c r="U19" s="1">
        <f>STANDARDIZE(mean!I18,mean!$I$39,mean!$I$38)</f>
        <v>1.4640672583827561</v>
      </c>
      <c r="V19" s="1">
        <f>STANDARDIZE(mean!J18,mean!$J$39,mean!$J$38)</f>
        <v>-1.6862369082503059</v>
      </c>
      <c r="X19" s="3" t="str">
        <f t="shared" si="2"/>
        <v>y</v>
      </c>
      <c r="Y19" s="3" t="str">
        <f t="shared" si="3"/>
        <v>TP</v>
      </c>
      <c r="AC19" s="22">
        <f>_xlfn.NORM.S.DIST(C20,TRUE)</f>
        <v>0.19244178811580512</v>
      </c>
      <c r="AD19" s="22">
        <f>_xlfn.NORM.S.DIST(D20,TRUE)</f>
        <v>0.47777591998311364</v>
      </c>
      <c r="AE19" s="22">
        <f>_xlfn.NORM.S.DIST(E20,TRUE)</f>
        <v>6.2726361748964246E-2</v>
      </c>
      <c r="AF19" s="22">
        <f>_xlfn.NORM.S.DIST(F20,TRUE)</f>
        <v>0.88724418271587779</v>
      </c>
      <c r="AG19" s="22">
        <f>_xlfn.NORM.S.DIST(G20,TRUE)</f>
        <v>0.98696113182316392</v>
      </c>
      <c r="AH19" s="22">
        <f>_xlfn.NORM.S.DIST(H20,TRUE)</f>
        <v>3.40680119738394E-2</v>
      </c>
      <c r="AI19" s="22">
        <f>_xlfn.NORM.S.DIST(I20,TRUE)</f>
        <v>0.99618213905365571</v>
      </c>
      <c r="AJ19" s="22">
        <f>_xlfn.NORM.S.DIST(J20,TRUE)</f>
        <v>4.3457300038786256E-3</v>
      </c>
      <c r="AL19" s="11" t="s">
        <v>25</v>
      </c>
      <c r="AN19" s="22">
        <f>_xlfn.NORM.S.DIST(C20,FALSE)</f>
        <v>0.27349795517147291</v>
      </c>
      <c r="AO19" s="22">
        <f>_xlfn.NORM.S.DIST(D20,FALSE)</f>
        <v>0.3983230961488361</v>
      </c>
      <c r="AP19" s="22">
        <f>_xlfn.NORM.S.DIST(E20,FALSE)</f>
        <v>0.12333100371133292</v>
      </c>
      <c r="AQ19" s="22">
        <f>_xlfn.NORM.S.DIST(F20,FALSE)</f>
        <v>0.19139557958232606</v>
      </c>
      <c r="AR19" s="22">
        <f>_xlfn.NORM.S.DIST(G20,FALSE)</f>
        <v>3.3561788552344249E-2</v>
      </c>
      <c r="AS19" s="22">
        <f>_xlfn.NORM.S.DIST(H20,FALSE)</f>
        <v>7.5575722319138408E-2</v>
      </c>
      <c r="AT19" s="22">
        <f>_xlfn.NORM.S.DIST(I20,FALSE)</f>
        <v>1.1362593483393656E-2</v>
      </c>
      <c r="AU19" s="22">
        <f>_xlfn.NORM.S.DIST(J20,FALSE)</f>
        <v>1.2759038978665108E-2</v>
      </c>
      <c r="AW19" s="11" t="s">
        <v>25</v>
      </c>
    </row>
    <row r="20" spans="1:49" x14ac:dyDescent="0.25">
      <c r="A20" s="30" t="s">
        <v>74</v>
      </c>
      <c r="C20" s="1">
        <f>STANDARDIZE(mean!C19,mean!$C$37,mean!$C$38)</f>
        <v>-0.86893336967169199</v>
      </c>
      <c r="D20" s="1">
        <f>STANDARDIZE(mean!D19,mean!$D$37,mean!$D$38)</f>
        <v>-5.5736351781898612E-2</v>
      </c>
      <c r="E20" s="1">
        <f>STANDARDIZE(mean!E19,mean!$E$37,mean!$E$38)</f>
        <v>-1.5322825573716685</v>
      </c>
      <c r="F20" s="1">
        <f>STANDARDIZE(mean!F19,mean!$F$37,mean!$F$38)</f>
        <v>1.2120019490136704</v>
      </c>
      <c r="G20" s="1">
        <f>STANDARDIZE(mean!G19,mean!$G$37,mean!$G$38)</f>
        <v>2.2250521663226555</v>
      </c>
      <c r="H20" s="1">
        <f>STANDARDIZE(mean!H19,mean!$H$37,mean!$H$38)</f>
        <v>-1.8241061633090665</v>
      </c>
      <c r="I20" s="1">
        <f>STANDARDIZE(mean!I19,mean!$I$37,mean!$I$38)</f>
        <v>2.6677668784758288</v>
      </c>
      <c r="J20" s="1">
        <f>STANDARDIZE(mean!J19,mean!$J$37,mean!$J$38)</f>
        <v>-2.6239576162159275</v>
      </c>
      <c r="L20" s="3" t="str">
        <f t="shared" si="0"/>
        <v>y</v>
      </c>
      <c r="M20" s="3" t="str">
        <f t="shared" si="1"/>
        <v>FP</v>
      </c>
      <c r="O20" s="1">
        <f>STANDARDIZE(mean!C19,mean!$C$39,mean!$C$38)</f>
        <v>-0.70089699009547468</v>
      </c>
      <c r="P20" s="1">
        <f>STANDARDIZE(mean!D19,mean!$D$39,mean!$D$38)</f>
        <v>0.36268986534905495</v>
      </c>
      <c r="Q20" s="1">
        <f>STANDARDIZE(mean!E19,mean!$E$39,mean!$E$38)</f>
        <v>-1.1625492245756588</v>
      </c>
      <c r="R20" s="1">
        <f>STANDARDIZE(mean!F19,mean!$F$39,mean!$F$38)</f>
        <v>1.2120019490136704</v>
      </c>
      <c r="S20" s="1">
        <f>STANDARDIZE(mean!G19,mean!$G$39,mean!$G$38)</f>
        <v>2.0493901531919194</v>
      </c>
      <c r="T20" s="1">
        <f>STANDARDIZE(mean!H19,mean!$H$39,mean!$H$38)</f>
        <v>-1.4604728434887719</v>
      </c>
      <c r="U20" s="1">
        <f>STANDARDIZE(mean!I19,mean!$I$39,mean!$I$38)</f>
        <v>2.8760609891075752</v>
      </c>
      <c r="V20" s="1">
        <f>STANDARDIZE(mean!J19,mean!$J$39,mean!$J$38)</f>
        <v>-2.2631175908529966</v>
      </c>
      <c r="X20" s="3" t="str">
        <f t="shared" si="2"/>
        <v>y</v>
      </c>
      <c r="Y20" s="3" t="str">
        <f t="shared" si="3"/>
        <v>FP</v>
      </c>
      <c r="AC20" s="22">
        <f>_xlfn.NORM.S.DIST(C21,TRUE)</f>
        <v>0.37372010332380923</v>
      </c>
      <c r="AD20" s="22">
        <f>_xlfn.NORM.S.DIST(D21,TRUE)</f>
        <v>0.64106584193038874</v>
      </c>
      <c r="AE20" s="22">
        <f>_xlfn.NORM.S.DIST(E21,TRUE)</f>
        <v>0.11042919922825012</v>
      </c>
      <c r="AF20" s="22">
        <f>_xlfn.NORM.S.DIST(F21,TRUE)</f>
        <v>0.99342546331780923</v>
      </c>
      <c r="AG20" s="22">
        <f>_xlfn.NORM.S.DIST(G21,TRUE)</f>
        <v>0.99977866150682837</v>
      </c>
      <c r="AH20" s="22">
        <f>_xlfn.NORM.S.DIST(H21,TRUE)</f>
        <v>2.44595832149603E-2</v>
      </c>
      <c r="AI20" s="22">
        <f>_xlfn.NORM.S.DIST(I21,TRUE)</f>
        <v>0.99971006413272612</v>
      </c>
      <c r="AJ20" s="22">
        <f>_xlfn.NORM.S.DIST(J21,TRUE)</f>
        <v>1.4852422190939895E-4</v>
      </c>
      <c r="AL20" s="11" t="s">
        <v>27</v>
      </c>
      <c r="AN20" s="22">
        <f>_xlfn.NORM.S.DIST(C21,FALSE)</f>
        <v>0.37878525605152058</v>
      </c>
      <c r="AO20" s="22">
        <f>_xlfn.NORM.S.DIST(D21,FALSE)</f>
        <v>0.37373409789465267</v>
      </c>
      <c r="AP20" s="22">
        <f>_xlfn.NORM.S.DIST(E21,FALSE)</f>
        <v>0.18856150255549786</v>
      </c>
      <c r="AQ20" s="22">
        <f>_xlfn.NORM.S.DIST(F21,FALSE)</f>
        <v>1.8436745366192647E-2</v>
      </c>
      <c r="AR20" s="22">
        <f>_xlfn.NORM.S.DIST(G21,FALSE)</f>
        <v>8.3309147772231483E-4</v>
      </c>
      <c r="AS20" s="22">
        <f>_xlfn.NORM.S.DIST(H21,FALSE)</f>
        <v>5.7383358617301317E-2</v>
      </c>
      <c r="AT20" s="22">
        <f>_xlfn.NORM.S.DIST(I21,FALSE)</f>
        <v>1.0715039274226598E-3</v>
      </c>
      <c r="AU20" s="22">
        <f>_xlfn.NORM.S.DIST(J21,FALSE)</f>
        <v>5.7370469882215462E-4</v>
      </c>
      <c r="AW20" s="11" t="s">
        <v>27</v>
      </c>
    </row>
    <row r="21" spans="1:49" x14ac:dyDescent="0.25">
      <c r="A21" s="30" t="s">
        <v>74</v>
      </c>
      <c r="C21" s="1">
        <f>STANDARDIZE(mean!C20,mean!$C$37,mean!$C$38)</f>
        <v>-0.32201648405480393</v>
      </c>
      <c r="D21" s="1">
        <f>STANDARDIZE(mean!D20,mean!$D$37,mean!$D$38)</f>
        <v>0.36130920114714055</v>
      </c>
      <c r="E21" s="1">
        <f>STANDARDIZE(mean!E20,mean!$E$37,mean!$E$38)</f>
        <v>-1.2242487644274396</v>
      </c>
      <c r="F21" s="1">
        <f>STANDARDIZE(mean!F20,mean!$F$37,mean!$F$38)</f>
        <v>2.4797060478235311</v>
      </c>
      <c r="G21" s="1">
        <f>STANDARDIZE(mean!G20,mean!$G$37,mean!$G$38)</f>
        <v>3.513240262614719</v>
      </c>
      <c r="H21" s="1">
        <f>STANDARDIZE(mean!H20,mean!$H$37,mean!$H$38)</f>
        <v>-1.9692955106057366</v>
      </c>
      <c r="I21" s="1">
        <f>STANDARDIZE(mean!I20,mean!$I$37,mean!$I$38)</f>
        <v>3.4408584813975018</v>
      </c>
      <c r="J21" s="1">
        <f>STANDARDIZE(mean!J20,mean!$J$37,mean!$J$38)</f>
        <v>-3.6178604790133395</v>
      </c>
      <c r="L21" s="3" t="str">
        <f t="shared" si="0"/>
        <v>y</v>
      </c>
      <c r="M21" s="3" t="str">
        <f t="shared" si="1"/>
        <v>FP</v>
      </c>
      <c r="O21" s="1">
        <f>STANDARDIZE(mean!C20,mean!$C$39,mean!$C$38)</f>
        <v>-0.15398010447858665</v>
      </c>
      <c r="P21" s="1">
        <f>STANDARDIZE(mean!D20,mean!$D$39,mean!$D$38)</f>
        <v>0.77973541827809412</v>
      </c>
      <c r="Q21" s="1">
        <f>STANDARDIZE(mean!E20,mean!$E$39,mean!$E$38)</f>
        <v>-0.85451543163142996</v>
      </c>
      <c r="R21" s="1">
        <f>STANDARDIZE(mean!F20,mean!$F$39,mean!$F$38)</f>
        <v>2.4797060478235311</v>
      </c>
      <c r="S21" s="1">
        <f>STANDARDIZE(mean!G20,mean!$G$39,mean!$G$38)</f>
        <v>3.337578249483983</v>
      </c>
      <c r="T21" s="1">
        <f>STANDARDIZE(mean!H20,mean!$H$39,mean!$H$38)</f>
        <v>-1.6056621907854418</v>
      </c>
      <c r="U21" s="1">
        <f>STANDARDIZE(mean!I20,mean!$I$39,mean!$I$38)</f>
        <v>3.6491525920292482</v>
      </c>
      <c r="V21" s="1">
        <f>STANDARDIZE(mean!J20,mean!$J$39,mean!$J$38)</f>
        <v>-3.2570204536504086</v>
      </c>
      <c r="X21" s="3" t="str">
        <f t="shared" si="2"/>
        <v>y</v>
      </c>
      <c r="Y21" s="3" t="str">
        <f t="shared" si="3"/>
        <v>FP</v>
      </c>
      <c r="AC21" s="22">
        <f>_xlfn.NORM.S.DIST(C22,TRUE)</f>
        <v>0.47249340391838612</v>
      </c>
      <c r="AD21" s="22">
        <f>_xlfn.NORM.S.DIST(D22,TRUE)</f>
        <v>0.45429041854697483</v>
      </c>
      <c r="AE21" s="22">
        <f>_xlfn.NORM.S.DIST(E22,TRUE)</f>
        <v>0.54487738838816835</v>
      </c>
      <c r="AF21" s="22">
        <f>_xlfn.NORM.S.DIST(F22,TRUE)</f>
        <v>0.25009587064029493</v>
      </c>
      <c r="AG21" s="22">
        <f>_xlfn.NORM.S.DIST(G22,TRUE)</f>
        <v>0.45338723167029488</v>
      </c>
      <c r="AH21" s="22">
        <f>_xlfn.NORM.S.DIST(H22,TRUE)</f>
        <v>0.78886842948939184</v>
      </c>
      <c r="AI21" s="22">
        <f>_xlfn.NORM.S.DIST(I22,TRUE)</f>
        <v>0.33922272143580856</v>
      </c>
      <c r="AJ21" s="22">
        <f>_xlfn.NORM.S.DIST(J22,TRUE)</f>
        <v>0.75569681689185941</v>
      </c>
      <c r="AL21" t="s">
        <v>28</v>
      </c>
      <c r="AN21" s="22">
        <f>_xlfn.NORM.S.DIST(C22,FALSE)</f>
        <v>0.39799363076075323</v>
      </c>
      <c r="AO21" s="22">
        <f>_xlfn.NORM.S.DIST(D22,FALSE)</f>
        <v>0.39632077509228908</v>
      </c>
      <c r="AP21" s="22">
        <f>_xlfn.NORM.S.DIST(E22,FALSE)</f>
        <v>0.39641546115809612</v>
      </c>
      <c r="AQ21" s="22">
        <f>_xlfn.NORM.S.DIST(F22,FALSE)</f>
        <v>0.31784122198761022</v>
      </c>
      <c r="AR21" s="22">
        <f>_xlfn.NORM.S.DIST(G22,FALSE)</f>
        <v>0.39621603400589123</v>
      </c>
      <c r="AS21" s="22">
        <f>_xlfn.NORM.S.DIST(H22,FALSE)</f>
        <v>0.2891115854152978</v>
      </c>
      <c r="AT21" s="22">
        <f>_xlfn.NORM.S.DIST(I22,FALSE)</f>
        <v>0.36608890788429482</v>
      </c>
      <c r="AU21" s="22">
        <f>_xlfn.NORM.S.DIST(J22,FALSE)</f>
        <v>0.31388285587883552</v>
      </c>
      <c r="AW21" t="s">
        <v>28</v>
      </c>
    </row>
    <row r="22" spans="1:49" x14ac:dyDescent="0.25">
      <c r="A22" s="32" t="s">
        <v>84</v>
      </c>
      <c r="C22" s="1">
        <f>STANDARDIZE(mean!C21,mean!$C$37,mean!$C$38)</f>
        <v>-6.9003532297458467E-2</v>
      </c>
      <c r="D22" s="1">
        <f>STANDARDIZE(mean!D21,mean!$D$37,mean!$D$38)</f>
        <v>-0.11482877962383539</v>
      </c>
      <c r="E22" s="1">
        <f>STANDARDIZE(mean!E21,mean!$E$37,mean!$E$38)</f>
        <v>0.11272923446603576</v>
      </c>
      <c r="F22" s="1">
        <f>STANDARDIZE(mean!F21,mean!$F$37,mean!$F$38)</f>
        <v>-0.67418808891251725</v>
      </c>
      <c r="G22" s="1">
        <f>STANDARDIZE(mean!G21,mean!$G$37,mean!$G$38)</f>
        <v>-0.11710800875382392</v>
      </c>
      <c r="H22" s="1">
        <f>STANDARDIZE(mean!H21,mean!$H$37,mean!$H$38)</f>
        <v>0.80250111960341031</v>
      </c>
      <c r="I22" s="1">
        <f>STANDARDIZE(mean!I21,mean!$I$37,mean!$I$38)</f>
        <v>-0.41458539327664917</v>
      </c>
      <c r="J22" s="1">
        <f>STANDARDIZE(mean!J21,mean!$J$37,mean!$J$38)</f>
        <v>0.69252711127705691</v>
      </c>
      <c r="L22" s="3" t="str">
        <f t="shared" si="0"/>
        <v>x</v>
      </c>
      <c r="M22" s="3" t="str">
        <f t="shared" si="1"/>
        <v>FN</v>
      </c>
      <c r="O22" s="1">
        <f>STANDARDIZE(mean!C21,mean!$C$39,mean!$C$38)</f>
        <v>9.9032847278758843E-2</v>
      </c>
      <c r="P22" s="1">
        <f>STANDARDIZE(mean!D21,mean!$D$39,mean!$D$38)</f>
        <v>0.30359743750711815</v>
      </c>
      <c r="Q22" s="1">
        <f>STANDARDIZE(mean!E21,mean!$E$39,mean!$E$38)</f>
        <v>0.48246256726204551</v>
      </c>
      <c r="R22" s="1">
        <f>STANDARDIZE(mean!F21,mean!$F$39,mean!$F$38)</f>
        <v>-0.67418808891251725</v>
      </c>
      <c r="S22" s="1">
        <f>STANDARDIZE(mean!G21,mean!$G$39,mean!$G$38)</f>
        <v>-0.29277002188455997</v>
      </c>
      <c r="T22" s="1">
        <f>STANDARDIZE(mean!H21,mean!$H$39,mean!$H$38)</f>
        <v>1.166134439423705</v>
      </c>
      <c r="U22" s="1">
        <f>STANDARDIZE(mean!I21,mean!$I$39,mean!$I$38)</f>
        <v>-0.20629128264490279</v>
      </c>
      <c r="V22" s="1">
        <f>STANDARDIZE(mean!J21,mean!$J$39,mean!$J$38)</f>
        <v>1.0533671366399879</v>
      </c>
      <c r="X22" s="3" t="str">
        <f t="shared" si="2"/>
        <v>x</v>
      </c>
      <c r="Y22" s="3" t="str">
        <f t="shared" si="3"/>
        <v>FN</v>
      </c>
      <c r="AC22" s="22">
        <f>_xlfn.NORM.S.DIST(C23,TRUE)</f>
        <v>0.23046524782349961</v>
      </c>
      <c r="AD22" s="22">
        <f>_xlfn.NORM.S.DIST(D23,TRUE)</f>
        <v>0.446302886076965</v>
      </c>
      <c r="AE22" s="22">
        <f>_xlfn.NORM.S.DIST(E23,TRUE)</f>
        <v>0.1797770772677674</v>
      </c>
      <c r="AF22" s="22">
        <f>_xlfn.NORM.S.DIST(F23,TRUE)</f>
        <v>0.34546322927344641</v>
      </c>
      <c r="AG22" s="22">
        <f>_xlfn.NORM.S.DIST(G23,TRUE)</f>
        <v>0.9011597526727354</v>
      </c>
      <c r="AH22" s="22">
        <f>_xlfn.NORM.S.DIST(H23,TRUE)</f>
        <v>0.35683446867137886</v>
      </c>
      <c r="AI22" s="22">
        <f>_xlfn.NORM.S.DIST(I23,TRUE)</f>
        <v>0.36674725560117616</v>
      </c>
      <c r="AJ22" s="22">
        <f>_xlfn.NORM.S.DIST(J23,TRUE)</f>
        <v>0.3239790472787315</v>
      </c>
      <c r="AL22" t="s">
        <v>29</v>
      </c>
      <c r="AN22" s="22">
        <f>_xlfn.NORM.S.DIST(C23,FALSE)</f>
        <v>0.30399147462048348</v>
      </c>
      <c r="AO22" s="22">
        <f>_xlfn.NORM.S.DIST(D23,FALSE)</f>
        <v>0.39532302038092904</v>
      </c>
      <c r="AP22" s="22">
        <f>_xlfn.NORM.S.DIST(E23,FALSE)</f>
        <v>0.26219586709533832</v>
      </c>
      <c r="AQ22" s="22">
        <f>_xlfn.NORM.S.DIST(F23,FALSE)</f>
        <v>0.36862306568302167</v>
      </c>
      <c r="AR22" s="22">
        <f>_xlfn.NORM.S.DIST(G23,FALSE)</f>
        <v>0.1740082061811688</v>
      </c>
      <c r="AS22" s="22">
        <f>_xlfn.NORM.S.DIST(H23,FALSE)</f>
        <v>0.37296955861359166</v>
      </c>
      <c r="AT22" s="22">
        <f>_xlfn.NORM.S.DIST(I23,FALSE)</f>
        <v>0.37647557548050176</v>
      </c>
      <c r="AU22" s="22">
        <f>_xlfn.NORM.S.DIST(J23,FALSE)</f>
        <v>0.35944984634637445</v>
      </c>
      <c r="AW22" t="s">
        <v>29</v>
      </c>
    </row>
    <row r="23" spans="1:49" x14ac:dyDescent="0.25">
      <c r="A23" s="32" t="s">
        <v>84</v>
      </c>
      <c r="C23" s="1">
        <f>STANDARDIZE(mean!C22,mean!$C$37,mean!$C$38)</f>
        <v>-0.737315521030245</v>
      </c>
      <c r="D23" s="1">
        <f>STANDARDIZE(mean!D22,mean!$D$37,mean!$D$38)</f>
        <v>-0.13500771795950761</v>
      </c>
      <c r="E23" s="1">
        <f>STANDARDIZE(mean!E22,mean!$E$37,mean!$E$38)</f>
        <v>-0.91621497148321063</v>
      </c>
      <c r="F23" s="1">
        <f>STANDARDIZE(mean!F22,mean!$F$37,mean!$F$38)</f>
        <v>-0.39759810371763799</v>
      </c>
      <c r="G23" s="1">
        <f>STANDARDIZE(mean!G22,mean!$G$37,mean!$G$38)</f>
        <v>1.2881880962920635</v>
      </c>
      <c r="H23" s="1">
        <f>STANDARDIZE(mean!H22,mean!$H$37,mean!$H$38)</f>
        <v>-0.36693307771340117</v>
      </c>
      <c r="I23" s="1">
        <f>STANDARDIZE(mean!I22,mean!$I$37,mean!$I$38)</f>
        <v>-0.34048075776343101</v>
      </c>
      <c r="J23" s="1">
        <f>STANDARDIZE(mean!J22,mean!$J$37,mean!$J$38)</f>
        <v>-0.45660067414838296</v>
      </c>
      <c r="L23" s="3" t="str">
        <f t="shared" si="0"/>
        <v>x</v>
      </c>
      <c r="M23" s="3" t="str">
        <f t="shared" si="1"/>
        <v>FN</v>
      </c>
      <c r="O23" s="1">
        <f>STANDARDIZE(mean!C22,mean!$C$39,mean!$C$38)</f>
        <v>-0.56927914145402769</v>
      </c>
      <c r="P23" s="1">
        <f>STANDARDIZE(mean!D22,mean!$D$39,mean!$D$38)</f>
        <v>0.2834184991714459</v>
      </c>
      <c r="Q23" s="1">
        <f>STANDARDIZE(mean!E22,mean!$E$39,mean!$E$38)</f>
        <v>-0.54648163868720101</v>
      </c>
      <c r="R23" s="1">
        <f>STANDARDIZE(mean!F22,mean!$F$39,mean!$F$38)</f>
        <v>-0.39759810371763799</v>
      </c>
      <c r="S23" s="1">
        <f>STANDARDIZE(mean!G22,mean!$G$39,mean!$G$38)</f>
        <v>1.1125260831613273</v>
      </c>
      <c r="T23" s="1">
        <f>STANDARDIZE(mean!H22,mean!$H$39,mean!$H$38)</f>
        <v>-3.2997578931065271E-3</v>
      </c>
      <c r="U23" s="1">
        <f>STANDARDIZE(mean!I22,mean!$I$39,mean!$I$38)</f>
        <v>-0.1321866471316846</v>
      </c>
      <c r="V23" s="1">
        <f>STANDARDIZE(mean!J22,mean!$J$39,mean!$J$38)</f>
        <v>-9.5760648785452041E-2</v>
      </c>
      <c r="X23" s="3" t="str">
        <f t="shared" si="2"/>
        <v>x</v>
      </c>
      <c r="Y23" s="3" t="str">
        <f t="shared" si="3"/>
        <v>FN</v>
      </c>
      <c r="AC23" s="22">
        <f>_xlfn.NORM.S.DIST(C24,TRUE)</f>
        <v>0.64118558755618105</v>
      </c>
      <c r="AD23" s="22">
        <f>_xlfn.NORM.S.DIST(D24,TRUE)</f>
        <v>0.39784553567291758</v>
      </c>
      <c r="AE23" s="22">
        <f>_xlfn.NORM.S.DIST(E24,TRUE)</f>
        <v>0.56576985361679422</v>
      </c>
      <c r="AF23" s="22">
        <f>_xlfn.NORM.S.DIST(F24,TRUE)</f>
        <v>0.97506631045697834</v>
      </c>
      <c r="AG23" s="22">
        <f>_xlfn.NORM.S.DIST(G24,TRUE)</f>
        <v>0.96050871036810848</v>
      </c>
      <c r="AH23" s="22">
        <f>_xlfn.NORM.S.DIST(H24,TRUE)</f>
        <v>0.11056097286630645</v>
      </c>
      <c r="AI23" s="22">
        <f>_xlfn.NORM.S.DIST(I24,TRUE)</f>
        <v>0.96395422507189454</v>
      </c>
      <c r="AJ23" s="22">
        <f>_xlfn.NORM.S.DIST(J24,TRUE)</f>
        <v>0.16416275195876803</v>
      </c>
      <c r="AL23" t="s">
        <v>30</v>
      </c>
      <c r="AN23" s="22">
        <f>_xlfn.NORM.S.DIST(C24,FALSE)</f>
        <v>0.37369081351407157</v>
      </c>
      <c r="AO23" s="22">
        <f>_xlfn.NORM.S.DIST(D24,FALSE)</f>
        <v>0.38579069609876154</v>
      </c>
      <c r="AP23" s="22">
        <f>_xlfn.NORM.S.DIST(E24,FALSE)</f>
        <v>0.3935084948184121</v>
      </c>
      <c r="AQ23" s="22">
        <f>_xlfn.NORM.S.DIST(F24,FALSE)</f>
        <v>5.8315066052467106E-2</v>
      </c>
      <c r="AR23" s="22">
        <f>_xlfn.NORM.S.DIST(G24,FALSE)</f>
        <v>8.528167512908949E-2</v>
      </c>
      <c r="AS23" s="22">
        <f>_xlfn.NORM.S.DIST(H24,FALSE)</f>
        <v>0.18872278023808978</v>
      </c>
      <c r="AT23" s="22">
        <f>_xlfn.NORM.S.DIST(I24,FALSE)</f>
        <v>7.9157894421541961E-2</v>
      </c>
      <c r="AU23" s="22">
        <f>_xlfn.NORM.S.DIST(J24,FALSE)</f>
        <v>0.2474160120160431</v>
      </c>
      <c r="AW23" t="s">
        <v>30</v>
      </c>
    </row>
    <row r="24" spans="1:49" x14ac:dyDescent="0.25">
      <c r="A24" s="30" t="s">
        <v>74</v>
      </c>
      <c r="C24" s="1">
        <f>STANDARDIZE(mean!C23,mean!$C$37,mean!$C$38)</f>
        <v>0.36162962296630619</v>
      </c>
      <c r="D24" s="1">
        <f>STANDARDIZE(mean!D23,mean!$D$37,mean!$D$38)</f>
        <v>-0.25892764032825638</v>
      </c>
      <c r="E24" s="1">
        <f>STANDARDIZE(mean!E23,mean!$E$37,mean!$E$38)</f>
        <v>0.1656145543389905</v>
      </c>
      <c r="F24" s="1">
        <f>STANDARDIZE(mean!F23,mean!$F$37,mean!$F$38)</f>
        <v>1.9610998255831338</v>
      </c>
      <c r="G24" s="1">
        <f>STANDARDIZE(mean!G23,mean!$G$37,mean!$G$38)</f>
        <v>1.7566201313073597</v>
      </c>
      <c r="H24" s="1">
        <f>STANDARDIZE(mean!H23,mean!$H$37,mean!$H$38)</f>
        <v>-1.2235502267637517</v>
      </c>
      <c r="I24" s="1">
        <f>STANDARDIZE(mean!I23,mean!$I$37,mean!$I$38)</f>
        <v>1.7985395321856563</v>
      </c>
      <c r="J24" s="1">
        <f>STANDARDIZE(mean!J23,mean!$J$37,mean!$J$38)</f>
        <v>-0.97749226774345388</v>
      </c>
      <c r="L24" s="3" t="str">
        <f t="shared" si="0"/>
        <v>y</v>
      </c>
      <c r="M24" s="3" t="str">
        <f t="shared" si="1"/>
        <v>FP</v>
      </c>
      <c r="O24" s="1">
        <f>STANDARDIZE(mean!C23,mean!$C$39,mean!$C$38)</f>
        <v>0.5296660025425235</v>
      </c>
      <c r="P24" s="1">
        <f>STANDARDIZE(mean!D23,mean!$D$39,mean!$D$38)</f>
        <v>0.15949857680269713</v>
      </c>
      <c r="Q24" s="1">
        <f>STANDARDIZE(mean!E23,mean!$E$39,mean!$E$38)</f>
        <v>0.53534788713500026</v>
      </c>
      <c r="R24" s="1">
        <f>STANDARDIZE(mean!F23,mean!$F$39,mean!$F$38)</f>
        <v>1.9610998255831338</v>
      </c>
      <c r="S24" s="1">
        <f>STANDARDIZE(mean!G23,mean!$G$39,mean!$G$38)</f>
        <v>1.5809581181766237</v>
      </c>
      <c r="T24" s="1">
        <f>STANDARDIZE(mean!H23,mean!$H$39,mean!$H$38)</f>
        <v>-0.85991690694345702</v>
      </c>
      <c r="U24" s="1">
        <f>STANDARDIZE(mean!I23,mean!$I$39,mean!$I$38)</f>
        <v>2.0068336428174027</v>
      </c>
      <c r="V24" s="1">
        <f>STANDARDIZE(mean!J23,mean!$J$39,mean!$J$38)</f>
        <v>-0.61665224238052296</v>
      </c>
      <c r="X24" s="3" t="str">
        <f t="shared" si="2"/>
        <v>y</v>
      </c>
      <c r="Y24" s="3" t="str">
        <f t="shared" si="3"/>
        <v>FP</v>
      </c>
      <c r="AC24" s="22">
        <f>_xlfn.NORM.S.DIST(C25,TRUE)</f>
        <v>0.35976988939045662</v>
      </c>
      <c r="AD24" s="22">
        <f>_xlfn.NORM.S.DIST(D25,TRUE)</f>
        <v>0.37817084532742373</v>
      </c>
      <c r="AE24" s="22">
        <f>_xlfn.NORM.S.DIST(E25,TRUE)</f>
        <v>0.24050666345442206</v>
      </c>
      <c r="AF24" s="22">
        <f>_xlfn.NORM.S.DIST(F25,TRUE)</f>
        <v>0.90650980594662645</v>
      </c>
      <c r="AG24" s="22">
        <f>_xlfn.NORM.S.DIST(G25,TRUE)</f>
        <v>0.96951604735065777</v>
      </c>
      <c r="AH24" s="22">
        <f>_xlfn.NORM.S.DIST(H25,TRUE)</f>
        <v>8.1885849017312481E-2</v>
      </c>
      <c r="AI24" s="22">
        <f>_xlfn.NORM.S.DIST(I25,TRUE)</f>
        <v>0.88871490688010724</v>
      </c>
      <c r="AJ24" s="22">
        <f>_xlfn.NORM.S.DIST(J25,TRUE)</f>
        <v>0.10612574664125871</v>
      </c>
      <c r="AL24" t="s">
        <v>31</v>
      </c>
      <c r="AN24" s="22">
        <f>_xlfn.NORM.S.DIST(C25,FALSE)</f>
        <v>0.37403512114492221</v>
      </c>
      <c r="AO24" s="22">
        <f>_xlfn.NORM.S.DIST(D25,FALSE)</f>
        <v>0.3801923527616462</v>
      </c>
      <c r="AP24" s="22">
        <f>_xlfn.NORM.S.DIST(E25,FALSE)</f>
        <v>0.31123063833302417</v>
      </c>
      <c r="AQ24" s="22">
        <f>_xlfn.NORM.S.DIST(F25,FALSE)</f>
        <v>0.16703297020013061</v>
      </c>
      <c r="AR24" s="22">
        <f>_xlfn.NORM.S.DIST(G25,FALSE)</f>
        <v>6.895045301054388E-2</v>
      </c>
      <c r="AS24" s="22">
        <f>_xlfn.NORM.S.DIST(H25,FALSE)</f>
        <v>0.15130408825164543</v>
      </c>
      <c r="AT24" s="22">
        <f>_xlfn.NORM.S.DIST(I25,FALSE)</f>
        <v>0.18960739069842347</v>
      </c>
      <c r="AU24" s="22">
        <f>_xlfn.NORM.S.DIST(J25,FALSE)</f>
        <v>0.18324343209992883</v>
      </c>
      <c r="AW24" t="s">
        <v>31</v>
      </c>
    </row>
    <row r="25" spans="1:49" x14ac:dyDescent="0.25">
      <c r="A25" s="31" t="s">
        <v>84</v>
      </c>
      <c r="C25" s="1">
        <f>STANDARDIZE(mean!C24,mean!$C$37,mean!$C$38)</f>
        <v>-0.35907393658491993</v>
      </c>
      <c r="D25" s="1">
        <f>STANDARDIZE(mean!D24,mean!$D$37,mean!$D$38)</f>
        <v>-0.31028834863947252</v>
      </c>
      <c r="E25" s="1">
        <f>STANDARDIZE(mean!E24,mean!$E$37,mean!$E$38)</f>
        <v>-0.70467369199139096</v>
      </c>
      <c r="F25" s="1">
        <f>STANDARDIZE(mean!F24,mean!$F$37,mean!$F$38)</f>
        <v>1.319564721033901</v>
      </c>
      <c r="G25" s="1">
        <f>STANDARDIZE(mean!G24,mean!$G$37,mean!$G$38)</f>
        <v>1.8737281400611834</v>
      </c>
      <c r="H25" s="1">
        <f>STANDARDIZE(mean!H24,mean!$H$37,mean!$H$38)</f>
        <v>-1.3924978308907854</v>
      </c>
      <c r="I25" s="1">
        <f>STANDARDIZE(mean!I24,mean!$I$37,mean!$I$38)</f>
        <v>1.2197222439878228</v>
      </c>
      <c r="J25" s="1">
        <f>STANDARDIZE(mean!J24,mean!$J$37,mean!$J$38)</f>
        <v>-1.2473982899250333</v>
      </c>
      <c r="L25" s="3" t="str">
        <f t="shared" si="0"/>
        <v>y</v>
      </c>
      <c r="M25" s="3" t="str">
        <f t="shared" si="1"/>
        <v>TP</v>
      </c>
      <c r="O25" s="1">
        <f>STANDARDIZE(mean!C24,mean!$C$39,mean!$C$38)</f>
        <v>-0.19103755700870262</v>
      </c>
      <c r="P25" s="1">
        <f>STANDARDIZE(mean!D24,mean!$D$39,mean!$D$38)</f>
        <v>0.10813786849148099</v>
      </c>
      <c r="Q25" s="1">
        <f>STANDARDIZE(mean!E24,mean!$E$39,mean!$E$38)</f>
        <v>-0.33494035919538123</v>
      </c>
      <c r="R25" s="1">
        <f>STANDARDIZE(mean!F24,mean!$F$39,mean!$F$38)</f>
        <v>1.319564721033901</v>
      </c>
      <c r="S25" s="1">
        <f>STANDARDIZE(mean!G24,mean!$G$39,mean!$G$38)</f>
        <v>1.6980661269304473</v>
      </c>
      <c r="T25" s="1">
        <f>STANDARDIZE(mean!H24,mean!$H$39,mean!$H$38)</f>
        <v>-1.0288645110704908</v>
      </c>
      <c r="U25" s="1">
        <f>STANDARDIZE(mean!I24,mean!$I$39,mean!$I$38)</f>
        <v>1.428016354619569</v>
      </c>
      <c r="V25" s="1">
        <f>STANDARDIZE(mean!J24,mean!$J$39,mean!$J$38)</f>
        <v>-0.8865582645621024</v>
      </c>
      <c r="X25" s="3" t="str">
        <f t="shared" si="2"/>
        <v>y</v>
      </c>
      <c r="Y25" s="3" t="str">
        <f t="shared" si="3"/>
        <v>TP</v>
      </c>
      <c r="AC25" s="22">
        <f>_xlfn.NORM.S.DIST(C26,TRUE)</f>
        <v>0.22852756151882112</v>
      </c>
      <c r="AD25" s="22">
        <f>_xlfn.NORM.S.DIST(D26,TRUE)</f>
        <v>0.4921705931137022</v>
      </c>
      <c r="AE25" s="22">
        <f>_xlfn.NORM.S.DIST(E26,TRUE)</f>
        <v>0.15186197655485129</v>
      </c>
      <c r="AF25" s="22">
        <f>_xlfn.NORM.S.DIST(F26,TRUE)</f>
        <v>0.42911371314176461</v>
      </c>
      <c r="AG25" s="22">
        <f>_xlfn.NORM.S.DIST(G26,TRUE)</f>
        <v>0.68026216820753871</v>
      </c>
      <c r="AH25" s="22">
        <f>_xlfn.NORM.S.DIST(H26,TRUE)</f>
        <v>0.25337354554493896</v>
      </c>
      <c r="AI25" s="22">
        <f>_xlfn.NORM.S.DIST(I26,TRUE)</f>
        <v>0.84457282153314228</v>
      </c>
      <c r="AJ25" s="22">
        <f>_xlfn.NORM.S.DIST(J26,TRUE)</f>
        <v>0.18501834994039074</v>
      </c>
      <c r="AL25" t="s">
        <v>32</v>
      </c>
      <c r="AN25" s="22">
        <f>_xlfn.NORM.S.DIST(C26,FALSE)</f>
        <v>0.30255660316624222</v>
      </c>
      <c r="AO25" s="22">
        <f>_xlfn.NORM.S.DIST(D26,FALSE)</f>
        <v>0.39886545026474807</v>
      </c>
      <c r="AP25" s="22">
        <f>_xlfn.NORM.S.DIST(E26,FALSE)</f>
        <v>0.23508117555922181</v>
      </c>
      <c r="AQ25" s="22">
        <f>_xlfn.NORM.S.DIST(F26,FALSE)</f>
        <v>0.39262785247150578</v>
      </c>
      <c r="AR25" s="22">
        <f>_xlfn.NORM.S.DIST(G26,FALSE)</f>
        <v>0.35748823770316207</v>
      </c>
      <c r="AS25" s="22">
        <f>_xlfn.NORM.S.DIST(H26,FALSE)</f>
        <v>0.32003413006158882</v>
      </c>
      <c r="AT25" s="22">
        <f>_xlfn.NORM.S.DIST(I26,FALSE)</f>
        <v>0.2387210198278287</v>
      </c>
      <c r="AU25" s="22">
        <f>_xlfn.NORM.S.DIST(J26,FALSE)</f>
        <v>0.26694592851586901</v>
      </c>
      <c r="AW25" t="s">
        <v>32</v>
      </c>
    </row>
    <row r="26" spans="1:49" x14ac:dyDescent="0.25">
      <c r="A26" s="30" t="s">
        <v>74</v>
      </c>
      <c r="C26" s="1">
        <f>STANDARDIZE(mean!C25,mean!$C$37,mean!$C$38)</f>
        <v>-0.74370473698371298</v>
      </c>
      <c r="D26" s="1">
        <f>STANDARDIZE(mean!D25,mean!$D$37,mean!$D$38)</f>
        <v>-1.9626672654906401E-2</v>
      </c>
      <c r="E26" s="1">
        <f>STANDARDIZE(mean!E25,mean!$E$37,mean!$E$38)</f>
        <v>-1.0284802996345714</v>
      </c>
      <c r="F26" s="1">
        <f>STANDARDIZE(mean!F25,mean!$F$37,mean!$F$38)</f>
        <v>-0.17863103210502573</v>
      </c>
      <c r="G26" s="1">
        <f>STANDARDIZE(mean!G25,mean!$G$37,mean!$G$38)</f>
        <v>0.46843203501529601</v>
      </c>
      <c r="H26" s="1">
        <f>STANDARDIZE(mean!H25,mean!$H$37,mean!$H$38)</f>
        <v>-0.66391128809295175</v>
      </c>
      <c r="I26" s="1">
        <f>STANDARDIZE(mean!I25,mean!$I$37,mean!$I$38)</f>
        <v>1.0134309613429193</v>
      </c>
      <c r="J26" s="1">
        <f>STANDARDIZE(mean!J25,mean!$J$37,mean!$J$38)</f>
        <v>-0.89640462159447798</v>
      </c>
      <c r="L26" s="3" t="str">
        <f t="shared" si="0"/>
        <v>x</v>
      </c>
      <c r="M26" s="3" t="str">
        <f t="shared" si="1"/>
        <v>TN</v>
      </c>
      <c r="O26" s="1">
        <f>STANDARDIZE(mean!C25,mean!$C$39,mean!$C$38)</f>
        <v>-0.57566835740749567</v>
      </c>
      <c r="P26" s="1">
        <f>STANDARDIZE(mean!D25,mean!$D$39,mean!$D$38)</f>
        <v>0.39879954447604715</v>
      </c>
      <c r="Q26" s="1">
        <f>STANDARDIZE(mean!E25,mean!$E$39,mean!$E$38)</f>
        <v>-0.65874696683856182</v>
      </c>
      <c r="R26" s="1">
        <f>STANDARDIZE(mean!F25,mean!$F$39,mean!$F$38)</f>
        <v>-0.17863103210502573</v>
      </c>
      <c r="S26" s="1">
        <f>STANDARDIZE(mean!G25,mean!$G$39,mean!$G$38)</f>
        <v>0.29277002188455997</v>
      </c>
      <c r="T26" s="1">
        <f>STANDARDIZE(mean!H25,mean!$H$39,mean!$H$38)</f>
        <v>-0.30027796827265707</v>
      </c>
      <c r="U26" s="1">
        <f>STANDARDIZE(mean!I25,mean!$I$39,mean!$I$38)</f>
        <v>1.2217250719746657</v>
      </c>
      <c r="V26" s="1">
        <f>STANDARDIZE(mean!J25,mean!$J$39,mean!$J$38)</f>
        <v>-0.53556459623154717</v>
      </c>
      <c r="X26" s="3" t="str">
        <f t="shared" si="2"/>
        <v>x</v>
      </c>
      <c r="Y26" s="3" t="str">
        <f t="shared" si="3"/>
        <v>TN</v>
      </c>
      <c r="AC26" s="22">
        <f>_xlfn.NORM.S.DIST(C27,TRUE)</f>
        <v>0.66010266999057876</v>
      </c>
      <c r="AD26" s="22">
        <f>_xlfn.NORM.S.DIST(D27,TRUE)</f>
        <v>0.4041355435287825</v>
      </c>
      <c r="AE26" s="22">
        <f>_xlfn.NORM.S.DIST(E27,TRUE)</f>
        <v>0.72352190365570057</v>
      </c>
      <c r="AF26" s="22">
        <f>_xlfn.NORM.S.DIST(F27,TRUE)</f>
        <v>0.67965904962309764</v>
      </c>
      <c r="AG26" s="22">
        <f>_xlfn.NORM.S.DIST(G27,TRUE)</f>
        <v>0.92003337695277054</v>
      </c>
      <c r="AH26" s="22">
        <f>_xlfn.NORM.S.DIST(H27,TRUE)</f>
        <v>0.50842441660324034</v>
      </c>
      <c r="AI26" s="22">
        <f>_xlfn.NORM.S.DIST(I27,TRUE)</f>
        <v>0.36599349731854208</v>
      </c>
      <c r="AJ26" s="22">
        <f>_xlfn.NORM.S.DIST(J27,TRUE)</f>
        <v>0.64103480503959043</v>
      </c>
      <c r="AL26" t="s">
        <v>33</v>
      </c>
      <c r="AN26" s="22">
        <f>_xlfn.NORM.S.DIST(C27,FALSE)</f>
        <v>0.36636796933729304</v>
      </c>
      <c r="AO26" s="22">
        <f>_xlfn.NORM.S.DIST(D27,FALSE)</f>
        <v>0.38736814709968742</v>
      </c>
      <c r="AP26" s="22">
        <f>_xlfn.NORM.S.DIST(E27,FALSE)</f>
        <v>0.33455217170324136</v>
      </c>
      <c r="AQ26" s="22">
        <f>_xlfn.NORM.S.DIST(F27,FALSE)</f>
        <v>0.35777024914204453</v>
      </c>
      <c r="AR26" s="22">
        <f>_xlfn.NORM.S.DIST(G27,FALSE)</f>
        <v>0.14861932550743104</v>
      </c>
      <c r="AS26" s="22">
        <f>_xlfn.NORM.S.DIST(H27,FALSE)</f>
        <v>0.39885332839489374</v>
      </c>
      <c r="AT26" s="22">
        <f>_xlfn.NORM.S.DIST(I27,FALSE)</f>
        <v>0.37621818055120931</v>
      </c>
      <c r="AU26" s="22">
        <f>_xlfn.NORM.S.DIST(J27,FALSE)</f>
        <v>0.37374531052015081</v>
      </c>
      <c r="AW26" t="s">
        <v>33</v>
      </c>
    </row>
    <row r="27" spans="1:49" x14ac:dyDescent="0.25">
      <c r="A27" s="30" t="s">
        <v>74</v>
      </c>
      <c r="C27" s="1">
        <f>STANDARDIZE(mean!C26,mean!$C$37,mean!$C$38)</f>
        <v>0.41274335059405332</v>
      </c>
      <c r="D27" s="1">
        <f>STANDARDIZE(mean!D26,mean!$D$37,mean!$D$38)</f>
        <v>-0.24265704373338817</v>
      </c>
      <c r="E27" s="1">
        <f>STANDARDIZE(mean!E26,mean!$E$37,mean!$E$38)</f>
        <v>0.59333617646938075</v>
      </c>
      <c r="F27" s="1">
        <f>STANDARDIZE(mean!F26,mean!$F$37,mean!$F$38)</f>
        <v>0.46674560001635801</v>
      </c>
      <c r="G27" s="1">
        <f>STANDARDIZE(mean!G26,mean!$G$37,mean!$G$38)</f>
        <v>1.4052961050458876</v>
      </c>
      <c r="H27" s="1">
        <f>STANDARDIZE(mean!H26,mean!$H$37,mean!$H$38)</f>
        <v>2.1118450515880297E-2</v>
      </c>
      <c r="I27" s="1">
        <f>STANDARDIZE(mean!I26,mean!$I$37,mean!$I$38)</f>
        <v>-0.34248358575027582</v>
      </c>
      <c r="J27" s="1">
        <f>STANDARDIZE(mean!J26,mean!$J$37,mean!$J$38)</f>
        <v>0.36122615701125294</v>
      </c>
      <c r="L27" s="3" t="str">
        <f t="shared" si="0"/>
        <v>x</v>
      </c>
      <c r="M27" s="3" t="str">
        <f t="shared" si="1"/>
        <v>TN</v>
      </c>
      <c r="O27" s="1">
        <f>STANDARDIZE(mean!C26,mean!$C$39,mean!$C$38)</f>
        <v>0.58077973017027062</v>
      </c>
      <c r="P27" s="1">
        <f>STANDARDIZE(mean!D26,mean!$D$39,mean!$D$38)</f>
        <v>0.17576917339756537</v>
      </c>
      <c r="Q27" s="1">
        <f>STANDARDIZE(mean!E26,mean!$E$39,mean!$E$38)</f>
        <v>0.96306950926539048</v>
      </c>
      <c r="R27" s="1">
        <f>STANDARDIZE(mean!F26,mean!$F$39,mean!$F$38)</f>
        <v>0.46674560001635801</v>
      </c>
      <c r="S27" s="1">
        <f>STANDARDIZE(mean!G26,mean!$G$39,mean!$G$38)</f>
        <v>1.2296340919151516</v>
      </c>
      <c r="T27" s="1">
        <f>STANDARDIZE(mean!H26,mean!$H$39,mean!$H$38)</f>
        <v>0.38475177033617497</v>
      </c>
      <c r="U27" s="1">
        <f>STANDARDIZE(mean!I26,mean!$I$39,mean!$I$38)</f>
        <v>-0.13418947511852944</v>
      </c>
      <c r="V27" s="1">
        <f>STANDARDIZE(mean!J26,mean!$J$39,mean!$J$38)</f>
        <v>0.72206618237418385</v>
      </c>
      <c r="X27" s="3" t="str">
        <f t="shared" si="2"/>
        <v>x</v>
      </c>
      <c r="Y27" s="3" t="str">
        <f t="shared" si="3"/>
        <v>TN</v>
      </c>
      <c r="AC27" s="22">
        <f>_xlfn.NORM.S.DIST(C28,TRUE)</f>
        <v>0.32183299777290275</v>
      </c>
      <c r="AD27" s="22">
        <f>_xlfn.NORM.S.DIST(D28,TRUE)</f>
        <v>0.3622577277582778</v>
      </c>
      <c r="AE27" s="22">
        <f>_xlfn.NORM.S.DIST(E28,TRUE)</f>
        <v>0.40486770752242529</v>
      </c>
      <c r="AF27" s="22">
        <f>_xlfn.NORM.S.DIST(F28,TRUE)</f>
        <v>0.12654951302745104</v>
      </c>
      <c r="AG27" s="22">
        <f>_xlfn.NORM.S.DIST(G28,TRUE)</f>
        <v>0.27909232471132872</v>
      </c>
      <c r="AH27" s="22">
        <f>_xlfn.NORM.S.DIST(H28,TRUE)</f>
        <v>0.99999999999999822</v>
      </c>
      <c r="AI27" s="22">
        <f>_xlfn.NORM.S.DIST(I28,TRUE)</f>
        <v>0.27865941327409449</v>
      </c>
      <c r="AJ27" s="22">
        <f>_xlfn.NORM.S.DIST(J28,TRUE)</f>
        <v>0.87895641599564822</v>
      </c>
      <c r="AL27" t="s">
        <v>34</v>
      </c>
      <c r="AN27" s="22">
        <f>_xlfn.NORM.S.DIST(C28,FALSE)</f>
        <v>0.35846354648924006</v>
      </c>
      <c r="AO27" s="22">
        <f>_xlfn.NORM.S.DIST(D28,FALSE)</f>
        <v>0.37492017186837073</v>
      </c>
      <c r="AP27" s="22">
        <f>_xlfn.NORM.S.DIST(E28,FALSE)</f>
        <v>0.38754512002439578</v>
      </c>
      <c r="AQ27" s="22">
        <f>_xlfn.NORM.S.DIST(F28,FALSE)</f>
        <v>0.2076301964617559</v>
      </c>
      <c r="AR27" s="22">
        <f>_xlfn.NORM.S.DIST(G28,FALSE)</f>
        <v>0.33609308972659285</v>
      </c>
      <c r="AS27" s="22">
        <f>_xlfn.NORM.S.DIST(H28,FALSE)</f>
        <v>1.4256183509144002E-14</v>
      </c>
      <c r="AT27" s="22">
        <f>_xlfn.NORM.S.DIST(I28,FALSE)</f>
        <v>0.33583932386440252</v>
      </c>
      <c r="AU27" s="22">
        <f>_xlfn.NORM.S.DIST(J28,FALSE)</f>
        <v>0.20126396463215609</v>
      </c>
      <c r="AW27" s="11" t="s">
        <v>34</v>
      </c>
    </row>
    <row r="28" spans="1:49" x14ac:dyDescent="0.25">
      <c r="A28" s="30" t="s">
        <v>74</v>
      </c>
      <c r="C28" s="1">
        <f>STANDARDIZE(mean!C27,mean!$C$37,mean!$C$38)</f>
        <v>-0.46257923503110709</v>
      </c>
      <c r="D28" s="1">
        <f>STANDARDIZE(mean!D27,mean!$D$37,mean!$D$38)</f>
        <v>-0.35243046827944469</v>
      </c>
      <c r="E28" s="1">
        <f>STANDARDIZE(mean!E27,mean!$E$37,mean!$E$38)</f>
        <v>-0.24076737731634743</v>
      </c>
      <c r="F28" s="1">
        <f>STANDARDIZE(mean!F27,mean!$F$37,mean!$F$38)</f>
        <v>-1.1428544527149505</v>
      </c>
      <c r="G28" s="1">
        <f>STANDARDIZE(mean!G27,mean!$G$37,mean!$G$38)</f>
        <v>-0.58554004376911961</v>
      </c>
      <c r="H28" s="1">
        <f>STANDARDIZE(mean!H27,mean!$H$37,mean!$H$38)</f>
        <v>7.8692626234794965</v>
      </c>
      <c r="I28" s="1">
        <f>STANDARDIZE(mean!I27,mean!$I$37,mean!$I$38)</f>
        <v>-0.58682860014520855</v>
      </c>
      <c r="J28" s="1">
        <f>STANDARDIZE(mean!J27,mean!$J$37,mean!$J$38)</f>
        <v>1.1697858286110137</v>
      </c>
      <c r="L28" s="3" t="str">
        <f t="shared" si="0"/>
        <v>x</v>
      </c>
      <c r="M28" s="3" t="str">
        <f t="shared" si="1"/>
        <v>TN</v>
      </c>
      <c r="O28" s="1">
        <f>STANDARDIZE(mean!C27,mean!$C$39,mean!$C$38)</f>
        <v>-0.29454285545488978</v>
      </c>
      <c r="P28" s="1">
        <f>STANDARDIZE(mean!D27,mean!$D$39,mean!$D$38)</f>
        <v>6.5995748851508843E-2</v>
      </c>
      <c r="Q28" s="1">
        <f>STANDARDIZE(mean!E27,mean!$E$39,mean!$E$38)</f>
        <v>0.12896595547966228</v>
      </c>
      <c r="R28" s="1">
        <f>STANDARDIZE(mean!F27,mean!$F$39,mean!$F$38)</f>
        <v>-1.1428544527149505</v>
      </c>
      <c r="S28" s="1">
        <f>STANDARDIZE(mean!G27,mean!$G$39,mean!$G$38)</f>
        <v>-0.76120205689985565</v>
      </c>
      <c r="T28" s="1">
        <f>STANDARDIZE(mean!H27,mean!$H$39,mean!$H$38)</f>
        <v>8.2328959432997895</v>
      </c>
      <c r="U28" s="1">
        <f>STANDARDIZE(mean!I27,mean!$I$39,mean!$I$38)</f>
        <v>-0.37853448951346219</v>
      </c>
      <c r="V28" s="1">
        <f>STANDARDIZE(mean!J27,mean!$J$39,mean!$J$38)</f>
        <v>1.5306258539739446</v>
      </c>
      <c r="X28" s="3" t="str">
        <f t="shared" si="2"/>
        <v>x</v>
      </c>
      <c r="Y28" s="3" t="str">
        <f t="shared" si="3"/>
        <v>TN</v>
      </c>
      <c r="AC28" s="22">
        <f>_xlfn.NORM.S.DIST(C29,TRUE)</f>
        <v>2.7747794598336366E-2</v>
      </c>
      <c r="AD28" s="22">
        <f>_xlfn.NORM.S.DIST(D29,TRUE)</f>
        <v>0.49865095322076725</v>
      </c>
      <c r="AE28" s="22">
        <f>_xlfn.NORM.S.DIST(E29,TRUE)</f>
        <v>5.456787902139981E-3</v>
      </c>
      <c r="AF28" s="22">
        <f>_xlfn.NORM.S.DIST(F29,TRUE)</f>
        <v>0.16583539278025256</v>
      </c>
      <c r="AG28" s="22">
        <f>_xlfn.NORM.S.DIST(G29,TRUE)</f>
        <v>0.60165670321163112</v>
      </c>
      <c r="AH28" s="22">
        <f>_xlfn.NORM.S.DIST(H29,TRUE)</f>
        <v>7.9476643365541305E-2</v>
      </c>
      <c r="AI28" s="22">
        <f>_xlfn.NORM.S.DIST(I29,TRUE)</f>
        <v>0.90749260220219763</v>
      </c>
      <c r="AJ28" s="22">
        <f>_xlfn.NORM.S.DIST(J29,TRUE)</f>
        <v>8.3333831663833079E-3</v>
      </c>
      <c r="AL28" s="11" t="s">
        <v>35</v>
      </c>
      <c r="AN28" s="22">
        <f>_xlfn.NORM.S.DIST(C29,FALSE)</f>
        <v>6.3767941377202542E-2</v>
      </c>
      <c r="AO28" s="22">
        <f>_xlfn.NORM.S.DIST(D29,FALSE)</f>
        <v>0.39893999945875475</v>
      </c>
      <c r="AP28" s="22">
        <f>_xlfn.NORM.S.DIST(E29,FALSE)</f>
        <v>1.5629323221062183E-2</v>
      </c>
      <c r="AQ28" s="22">
        <f>_xlfn.NORM.S.DIST(F29,FALSE)</f>
        <v>0.24904536398459387</v>
      </c>
      <c r="AR28" s="22">
        <f>_xlfn.NORM.S.DIST(G29,FALSE)</f>
        <v>0.38591925913084013</v>
      </c>
      <c r="AS28" s="22">
        <f>_xlfn.NORM.S.DIST(H29,FALSE)</f>
        <v>0.14792995001673809</v>
      </c>
      <c r="AT28" s="22">
        <f>_xlfn.NORM.S.DIST(I29,FALSE)</f>
        <v>0.16573320810201778</v>
      </c>
      <c r="AU28" s="22">
        <f>_xlfn.NORM.S.DIST(J29,FALSE)</f>
        <v>2.2720153628183401E-2</v>
      </c>
      <c r="AW28" s="11" t="s">
        <v>35</v>
      </c>
    </row>
    <row r="29" spans="1:49" ht="15.75" thickBot="1" x14ac:dyDescent="0.3">
      <c r="A29" s="33" t="s">
        <v>74</v>
      </c>
      <c r="C29" s="1">
        <f>STANDARDIZE(mean!C28,mean!$C$37,mean!$C$38)</f>
        <v>-1.914975805573526</v>
      </c>
      <c r="D29" s="1">
        <f>STANDARDIZE(mean!D28,mean!$D$37,mean!$D$38)</f>
        <v>-3.3815652453041711E-3</v>
      </c>
      <c r="E29" s="1">
        <f>STANDARDIZE(mean!E28,mean!$E$37,mean!$E$38)</f>
        <v>-2.5454539486219634</v>
      </c>
      <c r="F29" s="1">
        <f>STANDARDIZE(mean!F28,mean!$F$37,mean!$F$38)</f>
        <v>-0.97075401748258117</v>
      </c>
      <c r="G29" s="1">
        <f>STANDARDIZE(mean!G28,mean!$G$37,mean!$G$38)</f>
        <v>0.25763761925841289</v>
      </c>
      <c r="H29" s="1">
        <f>STANDARDIZE(mean!H28,mean!$H$37,mean!$H$38)</f>
        <v>-1.4086006494091432</v>
      </c>
      <c r="I29" s="1">
        <f>STANDARDIZE(mean!I28,mean!$I$37,mean!$I$38)</f>
        <v>1.3254715616931698</v>
      </c>
      <c r="J29" s="1">
        <f>STANDARDIZE(mean!J28,mean!$J$37,mean!$J$38)</f>
        <v>-2.393977606471509</v>
      </c>
      <c r="L29" s="3" t="str">
        <f t="shared" si="0"/>
        <v>y</v>
      </c>
      <c r="M29" s="3" t="str">
        <f t="shared" si="1"/>
        <v>FP</v>
      </c>
      <c r="O29" s="1">
        <f>STANDARDIZE(mean!C28,mean!$C$39,mean!$C$38)</f>
        <v>-1.7469394259973088</v>
      </c>
      <c r="P29" s="1">
        <f>STANDARDIZE(mean!D28,mean!$D$39,mean!$D$38)</f>
        <v>0.41504465188564937</v>
      </c>
      <c r="Q29" s="1">
        <f>STANDARDIZE(mean!E28,mean!$E$39,mean!$E$38)</f>
        <v>-2.1757206158259539</v>
      </c>
      <c r="R29" s="1">
        <f>STANDARDIZE(mean!F28,mean!$F$39,mean!$F$38)</f>
        <v>-0.97075401748258117</v>
      </c>
      <c r="S29" s="1">
        <f>STANDARDIZE(mean!G28,mean!$G$39,mean!$G$38)</f>
        <v>8.1975606127676848E-2</v>
      </c>
      <c r="T29" s="1">
        <f>STANDARDIZE(mean!H28,mean!$H$39,mean!$H$38)</f>
        <v>-1.0449673295888486</v>
      </c>
      <c r="U29" s="1">
        <f>STANDARDIZE(mean!I28,mean!$I$39,mean!$I$38)</f>
        <v>1.5337656723249162</v>
      </c>
      <c r="V29" s="1">
        <f>STANDARDIZE(mean!J28,mean!$J$39,mean!$J$38)</f>
        <v>-2.0331375811085781</v>
      </c>
      <c r="X29" s="3" t="str">
        <f t="shared" si="2"/>
        <v>y</v>
      </c>
      <c r="Y29" s="3" t="str">
        <f t="shared" si="3"/>
        <v>FP</v>
      </c>
    </row>
    <row r="30" spans="1:49" x14ac:dyDescent="0.25">
      <c r="R30" s="6"/>
    </row>
    <row r="31" spans="1:49" x14ac:dyDescent="0.25">
      <c r="C31" s="6" t="s">
        <v>52</v>
      </c>
      <c r="D31">
        <f>COUNTIF($M$3:$M$29,C31)</f>
        <v>10</v>
      </c>
      <c r="F31" s="6" t="s">
        <v>79</v>
      </c>
      <c r="G31" s="21">
        <f>D31/(D31+D32)*100</f>
        <v>71.428571428571431</v>
      </c>
      <c r="I31" s="17"/>
      <c r="J31" s="34"/>
      <c r="K31" s="17"/>
      <c r="O31" s="6" t="s">
        <v>52</v>
      </c>
      <c r="P31">
        <f>COUNTIF($Y$3:$Y$29,O31)</f>
        <v>9</v>
      </c>
      <c r="R31" s="6" t="s">
        <v>79</v>
      </c>
      <c r="S31" s="21">
        <f>P31/(P31+P32)*100</f>
        <v>64.285714285714292</v>
      </c>
    </row>
    <row r="32" spans="1:49" x14ac:dyDescent="0.25">
      <c r="C32" s="6" t="s">
        <v>53</v>
      </c>
      <c r="D32">
        <f t="shared" ref="D32:D34" si="4">COUNTIF($M$3:$M$29,C32)</f>
        <v>4</v>
      </c>
      <c r="F32" s="6" t="s">
        <v>80</v>
      </c>
      <c r="G32" s="21">
        <f>D33/(D33+D34)*100</f>
        <v>53.846153846153847</v>
      </c>
      <c r="I32" s="17"/>
      <c r="J32" s="34"/>
      <c r="K32" s="17"/>
      <c r="O32" t="s">
        <v>53</v>
      </c>
      <c r="P32">
        <f t="shared" ref="P32:P34" si="5">COUNTIF($Y$3:$Y$29,O32)</f>
        <v>5</v>
      </c>
      <c r="R32" s="6" t="s">
        <v>80</v>
      </c>
      <c r="S32" s="21">
        <f>P33/(P33+P34)*100</f>
        <v>61.53846153846154</v>
      </c>
    </row>
    <row r="33" spans="3:19" x14ac:dyDescent="0.25">
      <c r="C33" s="6" t="s">
        <v>54</v>
      </c>
      <c r="D33">
        <f t="shared" si="4"/>
        <v>7</v>
      </c>
      <c r="F33" s="6" t="s">
        <v>81</v>
      </c>
      <c r="G33" s="21">
        <f>(D31+D33)/(D31+D33+D34+D32)*100</f>
        <v>62.962962962962962</v>
      </c>
      <c r="I33" s="39"/>
      <c r="J33" s="34"/>
      <c r="K33" s="39"/>
      <c r="O33" s="6" t="s">
        <v>54</v>
      </c>
      <c r="P33">
        <f t="shared" si="5"/>
        <v>8</v>
      </c>
      <c r="R33" s="6" t="s">
        <v>81</v>
      </c>
      <c r="S33" s="21">
        <f>(P31+P33)/(P31+P33+P34+P32)*100</f>
        <v>62.962962962962962</v>
      </c>
    </row>
    <row r="34" spans="3:19" x14ac:dyDescent="0.25">
      <c r="C34" s="6" t="s">
        <v>51</v>
      </c>
      <c r="D34">
        <f t="shared" si="4"/>
        <v>6</v>
      </c>
      <c r="F34" s="6" t="s">
        <v>85</v>
      </c>
      <c r="G34">
        <f>(D31*D33-D34*D32)/SQRT((D31+D34)*(D31+D32)*(D33+D34)*(D33+D32))</f>
        <v>0.25701933985391268</v>
      </c>
      <c r="I34" s="34"/>
      <c r="J34" s="34"/>
      <c r="K34" s="34"/>
      <c r="O34" s="6" t="s">
        <v>51</v>
      </c>
      <c r="P34">
        <f t="shared" si="5"/>
        <v>5</v>
      </c>
      <c r="R34" s="6" t="s">
        <v>85</v>
      </c>
      <c r="S34">
        <f>(P31*P33-P34*P32)/SQRT((P31+P34)*(P31+P32)*(P33+P34)*(P33+P32))</f>
        <v>0.25824175824175827</v>
      </c>
    </row>
    <row r="35" spans="3:19" x14ac:dyDescent="0.25">
      <c r="I35" s="34"/>
      <c r="J35" s="34"/>
      <c r="K35" s="34"/>
      <c r="O35" s="6"/>
    </row>
    <row r="36" spans="3:19" x14ac:dyDescent="0.25">
      <c r="I36" s="36"/>
      <c r="J36" s="34"/>
      <c r="K36" s="36"/>
    </row>
    <row r="37" spans="3:19" x14ac:dyDescent="0.25">
      <c r="I37" s="34"/>
      <c r="J37" s="34"/>
      <c r="K37" s="35"/>
    </row>
  </sheetData>
  <conditionalFormatting sqref="AC2:AJ28">
    <cfRule type="cellIs" dxfId="11" priority="17" operator="lessThan">
      <formula>0.05</formula>
    </cfRule>
  </conditionalFormatting>
  <conditionalFormatting sqref="C1">
    <cfRule type="cellIs" dxfId="10" priority="18" operator="greaterThan">
      <formula>46</formula>
    </cfRule>
  </conditionalFormatting>
  <conditionalFormatting sqref="E2 H2 J2">
    <cfRule type="cellIs" dxfId="9" priority="15" operator="lessThan">
      <formula>0</formula>
    </cfRule>
  </conditionalFormatting>
  <conditionalFormatting sqref="E3:E29 H3:H29 J3:J29">
    <cfRule type="cellIs" dxfId="8" priority="11" operator="lessThan">
      <formula>-1.6</formula>
    </cfRule>
  </conditionalFormatting>
  <conditionalFormatting sqref="D3:D29 F3:G29 I3:I29">
    <cfRule type="cellIs" dxfId="7" priority="12" operator="greaterThan">
      <formula>1.6</formula>
    </cfRule>
  </conditionalFormatting>
  <conditionalFormatting sqref="AN2:AU28">
    <cfRule type="cellIs" dxfId="6" priority="10" operator="lessThan">
      <formula>0.05</formula>
    </cfRule>
  </conditionalFormatting>
  <conditionalFormatting sqref="O1">
    <cfRule type="cellIs" dxfId="5" priority="9" operator="greaterThan">
      <formula>46</formula>
    </cfRule>
  </conditionalFormatting>
  <conditionalFormatting sqref="Q2 T2 V2">
    <cfRule type="cellIs" dxfId="4" priority="8" operator="lessThan">
      <formula>0</formula>
    </cfRule>
  </conditionalFormatting>
  <conditionalFormatting sqref="P3:P29 R3:S29 U3:U29">
    <cfRule type="cellIs" dxfId="3" priority="5" operator="greaterThan">
      <formula>1.6</formula>
    </cfRule>
  </conditionalFormatting>
  <conditionalFormatting sqref="Q3:Q29 T3:T29 V3:V29">
    <cfRule type="cellIs" dxfId="2" priority="4" operator="lessThan">
      <formula>-1.6</formula>
    </cfRule>
  </conditionalFormatting>
  <conditionalFormatting sqref="L3:L29">
    <cfRule type="containsText" dxfId="1" priority="3" operator="containsText" text="y">
      <formula>NOT(ISERROR(SEARCH("y",L3)))</formula>
    </cfRule>
  </conditionalFormatting>
  <conditionalFormatting sqref="X3:X29">
    <cfRule type="containsText" dxfId="0" priority="1" operator="containsText" text="y">
      <formula>NOT(ISERROR(SEARCH("y",X3)))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D45B-100C-4CE5-9AB8-30256B6220D3}">
  <dimension ref="A1:J194"/>
  <sheetViews>
    <sheetView topLeftCell="A23" workbookViewId="0">
      <selection activeCell="H47" sqref="C47:H47"/>
    </sheetView>
  </sheetViews>
  <sheetFormatPr defaultRowHeight="15" x14ac:dyDescent="0.25"/>
  <cols>
    <col min="2" max="2" width="10.7109375" bestFit="1" customWidth="1"/>
    <col min="11" max="11" width="1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7</v>
      </c>
      <c r="J1" t="s">
        <v>6</v>
      </c>
    </row>
    <row r="2" spans="1:10" x14ac:dyDescent="0.25">
      <c r="A2">
        <v>0</v>
      </c>
      <c r="B2" t="s">
        <v>8</v>
      </c>
      <c r="C2">
        <v>435</v>
      </c>
      <c r="D2">
        <v>10</v>
      </c>
      <c r="E2">
        <v>336.5</v>
      </c>
      <c r="F2">
        <v>89</v>
      </c>
      <c r="G2">
        <v>4</v>
      </c>
      <c r="H2">
        <v>3.78</v>
      </c>
      <c r="I2">
        <v>3.74</v>
      </c>
      <c r="J2">
        <v>77.36</v>
      </c>
    </row>
    <row r="3" spans="1:10" x14ac:dyDescent="0.25">
      <c r="A3">
        <v>1</v>
      </c>
      <c r="B3" t="s">
        <v>8</v>
      </c>
      <c r="C3">
        <v>465</v>
      </c>
      <c r="D3">
        <v>14.5</v>
      </c>
      <c r="E3">
        <v>341.5</v>
      </c>
      <c r="F3">
        <v>109.5</v>
      </c>
      <c r="G3">
        <v>4</v>
      </c>
      <c r="H3">
        <v>3.12</v>
      </c>
      <c r="I3">
        <v>4.22</v>
      </c>
      <c r="J3">
        <v>73.44</v>
      </c>
    </row>
    <row r="4" spans="1:10" x14ac:dyDescent="0.25">
      <c r="A4">
        <v>2</v>
      </c>
      <c r="B4" t="s">
        <v>8</v>
      </c>
      <c r="C4">
        <v>445</v>
      </c>
      <c r="D4">
        <v>14.67</v>
      </c>
      <c r="E4">
        <v>363.5</v>
      </c>
      <c r="F4">
        <v>67</v>
      </c>
      <c r="G4">
        <v>5</v>
      </c>
      <c r="H4">
        <v>5.43</v>
      </c>
      <c r="I4">
        <v>2.64</v>
      </c>
      <c r="J4">
        <v>81.69</v>
      </c>
    </row>
    <row r="5" spans="1:10" x14ac:dyDescent="0.25">
      <c r="A5">
        <v>3</v>
      </c>
      <c r="B5" t="s">
        <v>8</v>
      </c>
      <c r="C5">
        <v>220</v>
      </c>
      <c r="D5">
        <v>28</v>
      </c>
      <c r="E5">
        <v>170.5</v>
      </c>
      <c r="F5">
        <v>22</v>
      </c>
      <c r="G5">
        <v>1</v>
      </c>
      <c r="H5">
        <v>7.75</v>
      </c>
      <c r="I5">
        <v>1.41</v>
      </c>
      <c r="J5">
        <v>77.5</v>
      </c>
    </row>
    <row r="6" spans="1:10" x14ac:dyDescent="0.25">
      <c r="A6">
        <v>4</v>
      </c>
      <c r="B6" t="s">
        <v>8</v>
      </c>
      <c r="C6">
        <v>412</v>
      </c>
      <c r="D6">
        <v>22.17</v>
      </c>
      <c r="E6">
        <v>287.5</v>
      </c>
      <c r="F6">
        <v>102.5</v>
      </c>
      <c r="G6">
        <v>5</v>
      </c>
      <c r="H6">
        <v>2.8</v>
      </c>
      <c r="I6">
        <v>5.01</v>
      </c>
      <c r="J6">
        <v>69.78</v>
      </c>
    </row>
    <row r="7" spans="1:10" x14ac:dyDescent="0.25">
      <c r="A7">
        <v>5</v>
      </c>
      <c r="B7" t="s">
        <v>8</v>
      </c>
      <c r="C7">
        <v>380</v>
      </c>
      <c r="D7">
        <v>10.92</v>
      </c>
      <c r="E7">
        <v>271.5</v>
      </c>
      <c r="F7">
        <v>98</v>
      </c>
      <c r="G7">
        <v>8</v>
      </c>
      <c r="H7">
        <v>2.77</v>
      </c>
      <c r="I7">
        <v>4.6399999999999997</v>
      </c>
      <c r="J7">
        <v>71.45</v>
      </c>
    </row>
    <row r="8" spans="1:10" x14ac:dyDescent="0.25">
      <c r="A8">
        <v>6</v>
      </c>
      <c r="B8" t="s">
        <v>8</v>
      </c>
      <c r="C8">
        <v>390</v>
      </c>
      <c r="D8">
        <v>15.92</v>
      </c>
      <c r="E8">
        <v>313.5</v>
      </c>
      <c r="F8">
        <v>61</v>
      </c>
      <c r="G8">
        <v>3</v>
      </c>
      <c r="H8">
        <v>5.14</v>
      </c>
      <c r="I8">
        <v>3.06</v>
      </c>
      <c r="J8">
        <v>80.38</v>
      </c>
    </row>
    <row r="9" spans="1:10" x14ac:dyDescent="0.25">
      <c r="A9">
        <v>7</v>
      </c>
      <c r="B9" t="s">
        <v>9</v>
      </c>
      <c r="C9">
        <v>555</v>
      </c>
      <c r="D9">
        <v>10</v>
      </c>
      <c r="E9">
        <v>455</v>
      </c>
      <c r="F9">
        <v>90.5</v>
      </c>
      <c r="G9">
        <v>4</v>
      </c>
      <c r="H9">
        <v>5.03</v>
      </c>
      <c r="I9">
        <v>2.64</v>
      </c>
      <c r="J9">
        <v>81.98</v>
      </c>
    </row>
    <row r="10" spans="1:10" x14ac:dyDescent="0.25">
      <c r="A10">
        <v>8</v>
      </c>
      <c r="B10" t="s">
        <v>9</v>
      </c>
      <c r="C10">
        <v>550</v>
      </c>
      <c r="D10">
        <v>16.829999999999998</v>
      </c>
      <c r="E10">
        <v>437</v>
      </c>
      <c r="F10">
        <v>96.5</v>
      </c>
      <c r="G10">
        <v>4</v>
      </c>
      <c r="H10">
        <v>4.53</v>
      </c>
      <c r="I10">
        <v>3.43</v>
      </c>
      <c r="J10">
        <v>79.45</v>
      </c>
    </row>
    <row r="11" spans="1:10" x14ac:dyDescent="0.25">
      <c r="A11">
        <v>9</v>
      </c>
      <c r="B11" t="s">
        <v>9</v>
      </c>
      <c r="C11">
        <v>610</v>
      </c>
      <c r="D11">
        <v>17</v>
      </c>
      <c r="E11">
        <v>514.5</v>
      </c>
      <c r="F11">
        <v>79</v>
      </c>
      <c r="G11">
        <v>5</v>
      </c>
      <c r="H11">
        <v>6.51</v>
      </c>
      <c r="I11">
        <v>2.1</v>
      </c>
      <c r="J11">
        <v>84.34</v>
      </c>
    </row>
    <row r="12" spans="1:10" x14ac:dyDescent="0.25">
      <c r="A12">
        <v>10</v>
      </c>
      <c r="B12" t="s">
        <v>9</v>
      </c>
      <c r="C12">
        <v>655</v>
      </c>
      <c r="D12">
        <v>30.25</v>
      </c>
      <c r="E12">
        <v>553.5</v>
      </c>
      <c r="F12">
        <v>71.5</v>
      </c>
      <c r="G12">
        <v>5</v>
      </c>
      <c r="H12">
        <v>7.74</v>
      </c>
      <c r="I12">
        <v>1.63</v>
      </c>
      <c r="J12">
        <v>84.5</v>
      </c>
    </row>
    <row r="13" spans="1:10" x14ac:dyDescent="0.25">
      <c r="A13">
        <v>11</v>
      </c>
      <c r="B13" t="s">
        <v>9</v>
      </c>
      <c r="C13">
        <v>670</v>
      </c>
      <c r="D13">
        <v>10</v>
      </c>
      <c r="E13">
        <v>553.5</v>
      </c>
      <c r="F13">
        <v>107</v>
      </c>
      <c r="G13">
        <v>6</v>
      </c>
      <c r="H13">
        <v>5.17</v>
      </c>
      <c r="I13">
        <v>2.2799999999999998</v>
      </c>
      <c r="J13">
        <v>82.61</v>
      </c>
    </row>
    <row r="14" spans="1:10" x14ac:dyDescent="0.25">
      <c r="A14">
        <v>12</v>
      </c>
      <c r="B14" t="s">
        <v>9</v>
      </c>
      <c r="C14">
        <v>570</v>
      </c>
      <c r="D14">
        <v>12.67</v>
      </c>
      <c r="E14">
        <v>424.5</v>
      </c>
      <c r="F14">
        <v>133</v>
      </c>
      <c r="G14">
        <v>10</v>
      </c>
      <c r="H14">
        <v>3.19</v>
      </c>
      <c r="I14">
        <v>3.53</v>
      </c>
      <c r="J14">
        <v>74.47</v>
      </c>
    </row>
    <row r="15" spans="1:10" x14ac:dyDescent="0.25">
      <c r="A15">
        <v>13</v>
      </c>
      <c r="B15" t="s">
        <v>9</v>
      </c>
      <c r="C15">
        <v>640</v>
      </c>
      <c r="D15">
        <v>10</v>
      </c>
      <c r="E15">
        <v>506</v>
      </c>
      <c r="F15">
        <v>124.5</v>
      </c>
      <c r="G15">
        <v>7</v>
      </c>
      <c r="H15">
        <v>4.0599999999999996</v>
      </c>
      <c r="I15">
        <v>2.85</v>
      </c>
      <c r="J15">
        <v>79.06</v>
      </c>
    </row>
    <row r="16" spans="1:10" x14ac:dyDescent="0.25">
      <c r="A16" s="3">
        <v>14</v>
      </c>
      <c r="B16" t="s">
        <v>10</v>
      </c>
      <c r="C16">
        <v>470</v>
      </c>
      <c r="D16">
        <v>23.42</v>
      </c>
      <c r="E16">
        <v>282</v>
      </c>
      <c r="F16">
        <v>165</v>
      </c>
      <c r="G16">
        <v>9</v>
      </c>
      <c r="H16">
        <v>1.71</v>
      </c>
      <c r="I16">
        <v>6.38</v>
      </c>
      <c r="J16">
        <v>60</v>
      </c>
    </row>
    <row r="17" spans="1:10" x14ac:dyDescent="0.25">
      <c r="A17" s="3">
        <v>15</v>
      </c>
      <c r="B17" t="s">
        <v>10</v>
      </c>
      <c r="C17">
        <v>525</v>
      </c>
      <c r="D17">
        <v>15.42</v>
      </c>
      <c r="E17">
        <v>324.5</v>
      </c>
      <c r="F17">
        <v>185.5</v>
      </c>
      <c r="G17">
        <v>11</v>
      </c>
      <c r="H17">
        <v>1.75</v>
      </c>
      <c r="I17">
        <v>6.29</v>
      </c>
      <c r="J17">
        <v>61.81</v>
      </c>
    </row>
    <row r="18" spans="1:10" x14ac:dyDescent="0.25">
      <c r="A18">
        <v>16</v>
      </c>
      <c r="B18" t="s">
        <v>10</v>
      </c>
      <c r="C18">
        <v>550</v>
      </c>
      <c r="D18">
        <v>10</v>
      </c>
      <c r="E18">
        <v>425.5</v>
      </c>
      <c r="F18">
        <v>115</v>
      </c>
      <c r="G18">
        <v>7</v>
      </c>
      <c r="H18">
        <v>3.7</v>
      </c>
      <c r="I18">
        <v>3.53</v>
      </c>
      <c r="J18">
        <v>77.36</v>
      </c>
    </row>
    <row r="19" spans="1:10" x14ac:dyDescent="0.25">
      <c r="A19">
        <v>17</v>
      </c>
      <c r="B19" t="s">
        <v>10</v>
      </c>
      <c r="C19">
        <v>430</v>
      </c>
      <c r="D19">
        <v>10</v>
      </c>
      <c r="E19">
        <v>338.5</v>
      </c>
      <c r="F19">
        <v>82</v>
      </c>
      <c r="G19">
        <v>3</v>
      </c>
      <c r="H19">
        <v>4.13</v>
      </c>
      <c r="I19">
        <v>2.66</v>
      </c>
      <c r="J19">
        <v>78.72</v>
      </c>
    </row>
    <row r="20" spans="1:10" x14ac:dyDescent="0.25">
      <c r="A20">
        <v>18</v>
      </c>
      <c r="B20" t="s">
        <v>10</v>
      </c>
      <c r="C20">
        <v>455</v>
      </c>
      <c r="D20">
        <v>10</v>
      </c>
      <c r="E20">
        <v>319</v>
      </c>
      <c r="F20">
        <v>126.5</v>
      </c>
      <c r="G20">
        <v>7</v>
      </c>
      <c r="H20">
        <v>2.52</v>
      </c>
      <c r="I20">
        <v>5.27</v>
      </c>
      <c r="J20">
        <v>70.11</v>
      </c>
    </row>
    <row r="21" spans="1:10" x14ac:dyDescent="0.25">
      <c r="A21">
        <v>19</v>
      </c>
      <c r="B21" t="s">
        <v>10</v>
      </c>
      <c r="C21">
        <v>420</v>
      </c>
      <c r="D21">
        <v>10</v>
      </c>
      <c r="E21">
        <v>320.5</v>
      </c>
      <c r="F21">
        <v>90</v>
      </c>
      <c r="G21">
        <v>5</v>
      </c>
      <c r="H21">
        <v>3.56</v>
      </c>
      <c r="I21">
        <v>2.81</v>
      </c>
      <c r="J21">
        <v>76.31</v>
      </c>
    </row>
    <row r="22" spans="1:10" x14ac:dyDescent="0.25">
      <c r="A22">
        <v>20</v>
      </c>
      <c r="B22" t="s">
        <v>11</v>
      </c>
      <c r="C22">
        <v>375</v>
      </c>
      <c r="D22">
        <v>10</v>
      </c>
      <c r="E22">
        <v>312.5</v>
      </c>
      <c r="F22">
        <v>53</v>
      </c>
      <c r="G22">
        <v>0</v>
      </c>
      <c r="H22">
        <v>5.9</v>
      </c>
      <c r="I22">
        <v>3.07</v>
      </c>
      <c r="J22">
        <v>83.33</v>
      </c>
    </row>
    <row r="23" spans="1:10" x14ac:dyDescent="0.25">
      <c r="A23">
        <v>21</v>
      </c>
      <c r="B23" t="s">
        <v>11</v>
      </c>
      <c r="C23">
        <v>585</v>
      </c>
      <c r="D23">
        <v>13.5</v>
      </c>
      <c r="E23">
        <v>483.5</v>
      </c>
      <c r="F23">
        <v>88.5</v>
      </c>
      <c r="G23">
        <v>2</v>
      </c>
      <c r="H23">
        <v>5.46</v>
      </c>
      <c r="I23">
        <v>2.73</v>
      </c>
      <c r="J23">
        <v>82.65</v>
      </c>
    </row>
    <row r="24" spans="1:10" x14ac:dyDescent="0.25">
      <c r="A24">
        <v>22</v>
      </c>
      <c r="B24" t="s">
        <v>11</v>
      </c>
      <c r="C24">
        <v>465</v>
      </c>
      <c r="D24">
        <v>50.17</v>
      </c>
      <c r="E24">
        <v>361.5</v>
      </c>
      <c r="F24">
        <v>53.5</v>
      </c>
      <c r="G24">
        <v>2</v>
      </c>
      <c r="H24">
        <v>6.76</v>
      </c>
      <c r="I24">
        <v>2.3199999999999998</v>
      </c>
      <c r="J24">
        <v>77.739999999999995</v>
      </c>
    </row>
    <row r="25" spans="1:10" x14ac:dyDescent="0.25">
      <c r="A25">
        <v>23</v>
      </c>
      <c r="B25" t="s">
        <v>11</v>
      </c>
      <c r="C25">
        <v>490</v>
      </c>
      <c r="D25">
        <v>10</v>
      </c>
      <c r="E25">
        <v>410</v>
      </c>
      <c r="F25">
        <v>70.5</v>
      </c>
      <c r="G25">
        <v>3</v>
      </c>
      <c r="H25">
        <v>5.82</v>
      </c>
      <c r="I25">
        <v>2.63</v>
      </c>
      <c r="J25">
        <v>83.67</v>
      </c>
    </row>
    <row r="26" spans="1:10" x14ac:dyDescent="0.25">
      <c r="A26">
        <v>24</v>
      </c>
      <c r="B26" t="s">
        <v>11</v>
      </c>
      <c r="C26">
        <v>480</v>
      </c>
      <c r="D26">
        <v>28.33</v>
      </c>
      <c r="E26">
        <v>389.5</v>
      </c>
      <c r="F26">
        <v>62.5</v>
      </c>
      <c r="G26">
        <v>0</v>
      </c>
      <c r="H26">
        <v>6.23</v>
      </c>
      <c r="I26">
        <v>2.77</v>
      </c>
      <c r="J26">
        <v>81.150000000000006</v>
      </c>
    </row>
    <row r="27" spans="1:10" x14ac:dyDescent="0.25">
      <c r="A27">
        <v>25</v>
      </c>
      <c r="B27" t="s">
        <v>11</v>
      </c>
      <c r="C27">
        <v>535</v>
      </c>
      <c r="D27">
        <v>10</v>
      </c>
      <c r="E27">
        <v>414</v>
      </c>
      <c r="F27">
        <v>111.5</v>
      </c>
      <c r="G27">
        <v>5</v>
      </c>
      <c r="H27">
        <v>3.71</v>
      </c>
      <c r="I27">
        <v>4.0599999999999996</v>
      </c>
      <c r="J27">
        <v>77.38</v>
      </c>
    </row>
    <row r="28" spans="1:10" x14ac:dyDescent="0.25">
      <c r="A28">
        <v>26</v>
      </c>
      <c r="B28" t="s">
        <v>11</v>
      </c>
      <c r="C28">
        <v>555</v>
      </c>
      <c r="D28">
        <v>94.92</v>
      </c>
      <c r="E28">
        <v>359.5</v>
      </c>
      <c r="F28">
        <v>101</v>
      </c>
      <c r="G28">
        <v>6</v>
      </c>
      <c r="H28">
        <v>3.56</v>
      </c>
      <c r="I28">
        <v>4.01</v>
      </c>
      <c r="J28">
        <v>64.77</v>
      </c>
    </row>
    <row r="29" spans="1:10" x14ac:dyDescent="0.25">
      <c r="A29">
        <v>27</v>
      </c>
      <c r="B29" t="s">
        <v>12</v>
      </c>
      <c r="C29">
        <v>510</v>
      </c>
      <c r="D29">
        <v>10</v>
      </c>
      <c r="E29">
        <v>338.5</v>
      </c>
      <c r="F29">
        <v>162</v>
      </c>
      <c r="G29">
        <v>9</v>
      </c>
      <c r="H29">
        <v>2.09</v>
      </c>
      <c r="I29">
        <v>4.08</v>
      </c>
      <c r="J29">
        <v>66.37</v>
      </c>
    </row>
    <row r="30" spans="1:10" x14ac:dyDescent="0.25">
      <c r="A30">
        <v>28</v>
      </c>
      <c r="B30" t="s">
        <v>12</v>
      </c>
      <c r="C30">
        <v>530</v>
      </c>
      <c r="D30">
        <v>68.75</v>
      </c>
      <c r="E30">
        <v>373.5</v>
      </c>
      <c r="F30">
        <v>88</v>
      </c>
      <c r="G30">
        <v>4</v>
      </c>
      <c r="H30">
        <v>4.24</v>
      </c>
      <c r="I30">
        <v>3.37</v>
      </c>
      <c r="J30">
        <v>70.47</v>
      </c>
    </row>
    <row r="31" spans="1:10" x14ac:dyDescent="0.25">
      <c r="A31">
        <v>29</v>
      </c>
      <c r="B31" t="s">
        <v>12</v>
      </c>
      <c r="C31">
        <v>570</v>
      </c>
      <c r="D31">
        <v>10</v>
      </c>
      <c r="E31">
        <v>306</v>
      </c>
      <c r="F31">
        <v>254.5</v>
      </c>
      <c r="G31">
        <v>14</v>
      </c>
      <c r="H31">
        <v>1.2</v>
      </c>
      <c r="I31">
        <v>8.24</v>
      </c>
      <c r="J31">
        <v>53.68</v>
      </c>
    </row>
    <row r="32" spans="1:10" x14ac:dyDescent="0.25">
      <c r="A32">
        <v>30</v>
      </c>
      <c r="B32" t="s">
        <v>12</v>
      </c>
      <c r="C32">
        <v>450</v>
      </c>
      <c r="D32">
        <v>10</v>
      </c>
      <c r="E32">
        <v>287</v>
      </c>
      <c r="F32">
        <v>153.5</v>
      </c>
      <c r="G32">
        <v>10</v>
      </c>
      <c r="H32">
        <v>1.87</v>
      </c>
      <c r="I32">
        <v>5.44</v>
      </c>
      <c r="J32">
        <v>63.78</v>
      </c>
    </row>
    <row r="33" spans="1:10" x14ac:dyDescent="0.25">
      <c r="A33">
        <v>31</v>
      </c>
      <c r="B33" t="s">
        <v>12</v>
      </c>
      <c r="C33">
        <v>435</v>
      </c>
      <c r="D33">
        <v>63.75</v>
      </c>
      <c r="E33">
        <v>246</v>
      </c>
      <c r="F33">
        <v>125.5</v>
      </c>
      <c r="G33">
        <v>9</v>
      </c>
      <c r="H33">
        <v>1.96</v>
      </c>
      <c r="I33">
        <v>5.85</v>
      </c>
      <c r="J33">
        <v>56.55</v>
      </c>
    </row>
    <row r="34" spans="1:10" x14ac:dyDescent="0.25">
      <c r="A34">
        <v>32</v>
      </c>
      <c r="B34" t="s">
        <v>12</v>
      </c>
      <c r="C34">
        <v>480</v>
      </c>
      <c r="D34">
        <v>25.75</v>
      </c>
      <c r="E34">
        <v>296</v>
      </c>
      <c r="F34">
        <v>158.5</v>
      </c>
      <c r="G34">
        <v>7</v>
      </c>
      <c r="H34">
        <v>1.87</v>
      </c>
      <c r="I34">
        <v>4.8600000000000003</v>
      </c>
      <c r="J34">
        <v>61.67</v>
      </c>
    </row>
    <row r="35" spans="1:10" x14ac:dyDescent="0.25">
      <c r="A35">
        <v>33</v>
      </c>
      <c r="B35" t="s">
        <v>12</v>
      </c>
      <c r="C35">
        <v>520</v>
      </c>
      <c r="D35">
        <v>10</v>
      </c>
      <c r="E35">
        <v>278</v>
      </c>
      <c r="F35">
        <v>232.5</v>
      </c>
      <c r="G35">
        <v>15</v>
      </c>
      <c r="H35">
        <v>1.2</v>
      </c>
      <c r="I35">
        <v>6.91</v>
      </c>
      <c r="J35">
        <v>53.46</v>
      </c>
    </row>
    <row r="36" spans="1:10" x14ac:dyDescent="0.25">
      <c r="A36">
        <v>34</v>
      </c>
      <c r="B36" t="s">
        <v>13</v>
      </c>
      <c r="C36">
        <v>465</v>
      </c>
      <c r="D36">
        <v>16.170000000000002</v>
      </c>
      <c r="E36">
        <v>369.5</v>
      </c>
      <c r="F36">
        <v>79.5</v>
      </c>
      <c r="G36">
        <v>6</v>
      </c>
      <c r="H36">
        <v>4.6500000000000004</v>
      </c>
      <c r="I36">
        <v>2.76</v>
      </c>
      <c r="J36">
        <v>79.459999999999994</v>
      </c>
    </row>
    <row r="37" spans="1:10" x14ac:dyDescent="0.25">
      <c r="A37">
        <v>35</v>
      </c>
      <c r="B37" t="s">
        <v>13</v>
      </c>
      <c r="C37">
        <v>540</v>
      </c>
      <c r="D37">
        <v>10</v>
      </c>
      <c r="E37">
        <v>439.5</v>
      </c>
      <c r="F37">
        <v>91</v>
      </c>
      <c r="G37">
        <v>2</v>
      </c>
      <c r="H37">
        <v>4.83</v>
      </c>
      <c r="I37">
        <v>2.59</v>
      </c>
      <c r="J37">
        <v>81.39</v>
      </c>
    </row>
    <row r="38" spans="1:10" x14ac:dyDescent="0.25">
      <c r="A38">
        <v>36</v>
      </c>
      <c r="B38" t="s">
        <v>13</v>
      </c>
      <c r="C38">
        <v>490</v>
      </c>
      <c r="D38">
        <v>27</v>
      </c>
      <c r="E38">
        <v>365</v>
      </c>
      <c r="F38">
        <v>98.5</v>
      </c>
      <c r="G38">
        <v>4</v>
      </c>
      <c r="H38">
        <v>3.71</v>
      </c>
      <c r="I38">
        <v>3.78</v>
      </c>
      <c r="J38">
        <v>74.489999999999995</v>
      </c>
    </row>
    <row r="39" spans="1:10" x14ac:dyDescent="0.25">
      <c r="A39">
        <v>37</v>
      </c>
      <c r="B39" t="s">
        <v>13</v>
      </c>
      <c r="C39">
        <v>450</v>
      </c>
      <c r="D39">
        <v>11.17</v>
      </c>
      <c r="E39">
        <v>355</v>
      </c>
      <c r="F39">
        <v>84</v>
      </c>
      <c r="G39">
        <v>2</v>
      </c>
      <c r="H39">
        <v>4.2300000000000004</v>
      </c>
      <c r="I39">
        <v>3.89</v>
      </c>
      <c r="J39">
        <v>78.89</v>
      </c>
    </row>
    <row r="40" spans="1:10" x14ac:dyDescent="0.25">
      <c r="A40">
        <v>38</v>
      </c>
      <c r="B40" t="s">
        <v>13</v>
      </c>
      <c r="C40">
        <v>485</v>
      </c>
      <c r="D40">
        <v>10</v>
      </c>
      <c r="E40">
        <v>354.5</v>
      </c>
      <c r="F40">
        <v>121</v>
      </c>
      <c r="G40">
        <v>4</v>
      </c>
      <c r="H40">
        <v>2.93</v>
      </c>
      <c r="I40">
        <v>4.74</v>
      </c>
      <c r="J40">
        <v>73.09</v>
      </c>
    </row>
    <row r="41" spans="1:10" x14ac:dyDescent="0.25">
      <c r="A41">
        <v>39</v>
      </c>
      <c r="B41" t="s">
        <v>13</v>
      </c>
      <c r="C41">
        <v>500</v>
      </c>
      <c r="D41">
        <v>10.42</v>
      </c>
      <c r="E41">
        <v>406.5</v>
      </c>
      <c r="F41">
        <v>83.5</v>
      </c>
      <c r="G41">
        <v>4</v>
      </c>
      <c r="H41">
        <v>4.87</v>
      </c>
      <c r="I41">
        <v>2.95</v>
      </c>
      <c r="J41">
        <v>81.3</v>
      </c>
    </row>
    <row r="42" spans="1:10" x14ac:dyDescent="0.25">
      <c r="A42">
        <v>40</v>
      </c>
      <c r="B42" t="s">
        <v>13</v>
      </c>
      <c r="C42">
        <v>420</v>
      </c>
      <c r="D42">
        <v>16.079999999999998</v>
      </c>
      <c r="E42">
        <v>298.5</v>
      </c>
      <c r="F42">
        <v>105.5</v>
      </c>
      <c r="G42">
        <v>5</v>
      </c>
      <c r="H42">
        <v>2.83</v>
      </c>
      <c r="I42">
        <v>5.03</v>
      </c>
      <c r="J42">
        <v>71.069999999999993</v>
      </c>
    </row>
    <row r="43" spans="1:10" x14ac:dyDescent="0.25">
      <c r="A43">
        <v>41</v>
      </c>
      <c r="B43" t="s">
        <v>14</v>
      </c>
      <c r="C43">
        <v>365</v>
      </c>
      <c r="D43">
        <v>10</v>
      </c>
      <c r="E43">
        <v>312.5</v>
      </c>
      <c r="F43">
        <v>43</v>
      </c>
      <c r="G43">
        <v>1</v>
      </c>
      <c r="H43">
        <v>7.27</v>
      </c>
      <c r="I43">
        <v>2.5</v>
      </c>
      <c r="J43">
        <v>85.62</v>
      </c>
    </row>
    <row r="44" spans="1:10" x14ac:dyDescent="0.25">
      <c r="A44">
        <v>42</v>
      </c>
      <c r="B44" t="s">
        <v>14</v>
      </c>
      <c r="C44">
        <v>410</v>
      </c>
      <c r="D44">
        <v>10</v>
      </c>
      <c r="E44">
        <v>333</v>
      </c>
      <c r="F44">
        <v>67.5</v>
      </c>
      <c r="G44">
        <v>1</v>
      </c>
      <c r="H44">
        <v>4.93</v>
      </c>
      <c r="I44">
        <v>3.42</v>
      </c>
      <c r="J44">
        <v>81.22</v>
      </c>
    </row>
    <row r="45" spans="1:10" x14ac:dyDescent="0.25">
      <c r="A45">
        <v>43</v>
      </c>
      <c r="B45" t="s">
        <v>14</v>
      </c>
      <c r="C45">
        <v>360</v>
      </c>
      <c r="D45">
        <v>10</v>
      </c>
      <c r="E45">
        <v>294</v>
      </c>
      <c r="F45">
        <v>56.5</v>
      </c>
      <c r="G45">
        <v>2</v>
      </c>
      <c r="H45">
        <v>5.2</v>
      </c>
      <c r="I45">
        <v>3.27</v>
      </c>
      <c r="J45">
        <v>81.67</v>
      </c>
    </row>
    <row r="46" spans="1:10" x14ac:dyDescent="0.25">
      <c r="A46">
        <v>44</v>
      </c>
      <c r="B46" t="s">
        <v>14</v>
      </c>
      <c r="C46">
        <v>325</v>
      </c>
      <c r="D46">
        <v>10.33</v>
      </c>
      <c r="E46">
        <v>267.5</v>
      </c>
      <c r="F46">
        <v>47.5</v>
      </c>
      <c r="G46">
        <v>1</v>
      </c>
      <c r="H46">
        <v>5.63</v>
      </c>
      <c r="I46">
        <v>3.14</v>
      </c>
      <c r="J46">
        <v>82.31</v>
      </c>
    </row>
    <row r="47" spans="1:10" x14ac:dyDescent="0.25">
      <c r="A47">
        <v>45</v>
      </c>
      <c r="B47" s="2" t="s">
        <v>14</v>
      </c>
      <c r="C47" s="2">
        <v>340</v>
      </c>
      <c r="D47" s="2">
        <v>10</v>
      </c>
      <c r="E47" s="2">
        <v>330.5</v>
      </c>
      <c r="F47" s="2">
        <v>0</v>
      </c>
      <c r="G47" s="2">
        <v>0</v>
      </c>
      <c r="H47" s="2" t="s">
        <v>37</v>
      </c>
      <c r="I47" s="2">
        <v>0</v>
      </c>
      <c r="J47" s="2">
        <v>97.21</v>
      </c>
    </row>
    <row r="48" spans="1:10" x14ac:dyDescent="0.25">
      <c r="A48">
        <v>46</v>
      </c>
      <c r="B48" t="s">
        <v>14</v>
      </c>
      <c r="C48">
        <v>410</v>
      </c>
      <c r="D48">
        <v>12.25</v>
      </c>
      <c r="E48">
        <v>348</v>
      </c>
      <c r="F48">
        <v>50</v>
      </c>
      <c r="G48">
        <v>2</v>
      </c>
      <c r="H48">
        <v>6.96</v>
      </c>
      <c r="I48">
        <v>2.41</v>
      </c>
      <c r="J48">
        <v>84.88</v>
      </c>
    </row>
    <row r="49" spans="1:10" x14ac:dyDescent="0.25">
      <c r="A49">
        <v>47</v>
      </c>
      <c r="B49" t="s">
        <v>14</v>
      </c>
      <c r="C49">
        <v>415</v>
      </c>
      <c r="D49">
        <v>13.5</v>
      </c>
      <c r="E49">
        <v>336.5</v>
      </c>
      <c r="F49">
        <v>65.5</v>
      </c>
      <c r="G49">
        <v>3</v>
      </c>
      <c r="H49">
        <v>5.14</v>
      </c>
      <c r="I49">
        <v>3.03</v>
      </c>
      <c r="J49">
        <v>81.08</v>
      </c>
    </row>
    <row r="50" spans="1:10" x14ac:dyDescent="0.25">
      <c r="A50">
        <v>48</v>
      </c>
      <c r="B50" t="s">
        <v>15</v>
      </c>
      <c r="C50">
        <v>470</v>
      </c>
      <c r="D50">
        <v>10</v>
      </c>
      <c r="E50">
        <v>401</v>
      </c>
      <c r="F50">
        <v>59.5</v>
      </c>
      <c r="G50">
        <v>1</v>
      </c>
      <c r="H50">
        <v>6.74</v>
      </c>
      <c r="I50">
        <v>2.39</v>
      </c>
      <c r="J50">
        <v>85.32</v>
      </c>
    </row>
    <row r="51" spans="1:10" x14ac:dyDescent="0.25">
      <c r="A51">
        <v>49</v>
      </c>
      <c r="B51" t="s">
        <v>15</v>
      </c>
      <c r="C51">
        <v>485</v>
      </c>
      <c r="D51">
        <v>11.92</v>
      </c>
      <c r="E51">
        <v>393</v>
      </c>
      <c r="F51">
        <v>80.5</v>
      </c>
      <c r="G51">
        <v>2</v>
      </c>
      <c r="H51">
        <v>4.88</v>
      </c>
      <c r="I51">
        <v>3.51</v>
      </c>
      <c r="J51">
        <v>81.03</v>
      </c>
    </row>
    <row r="52" spans="1:10" x14ac:dyDescent="0.25">
      <c r="A52">
        <v>50</v>
      </c>
      <c r="B52" t="s">
        <v>15</v>
      </c>
      <c r="C52">
        <v>510</v>
      </c>
      <c r="D52">
        <v>10</v>
      </c>
      <c r="E52">
        <v>432.5</v>
      </c>
      <c r="F52">
        <v>68</v>
      </c>
      <c r="G52">
        <v>3</v>
      </c>
      <c r="H52">
        <v>6.36</v>
      </c>
      <c r="I52">
        <v>2.5</v>
      </c>
      <c r="J52">
        <v>84.8</v>
      </c>
    </row>
    <row r="53" spans="1:10" x14ac:dyDescent="0.25">
      <c r="A53">
        <v>51</v>
      </c>
      <c r="B53" t="s">
        <v>15</v>
      </c>
      <c r="C53">
        <v>485</v>
      </c>
      <c r="D53">
        <v>10</v>
      </c>
      <c r="E53">
        <v>433</v>
      </c>
      <c r="F53">
        <v>42.5</v>
      </c>
      <c r="G53">
        <v>1</v>
      </c>
      <c r="H53">
        <v>10.19</v>
      </c>
      <c r="I53">
        <v>1.52</v>
      </c>
      <c r="J53">
        <v>89.28</v>
      </c>
    </row>
    <row r="54" spans="1:10" x14ac:dyDescent="0.25">
      <c r="A54">
        <v>52</v>
      </c>
      <c r="B54" t="s">
        <v>15</v>
      </c>
      <c r="C54">
        <v>510</v>
      </c>
      <c r="D54">
        <v>22.5</v>
      </c>
      <c r="E54">
        <v>418.5</v>
      </c>
      <c r="F54">
        <v>69.5</v>
      </c>
      <c r="G54">
        <v>2</v>
      </c>
      <c r="H54">
        <v>6.02</v>
      </c>
      <c r="I54">
        <v>2.58</v>
      </c>
      <c r="J54">
        <v>82.06</v>
      </c>
    </row>
    <row r="55" spans="1:10" x14ac:dyDescent="0.25">
      <c r="A55">
        <v>53</v>
      </c>
      <c r="B55" t="s">
        <v>15</v>
      </c>
      <c r="C55">
        <v>495</v>
      </c>
      <c r="D55">
        <v>26.67</v>
      </c>
      <c r="E55">
        <v>372.5</v>
      </c>
      <c r="F55">
        <v>96</v>
      </c>
      <c r="G55">
        <v>6</v>
      </c>
      <c r="H55">
        <v>3.88</v>
      </c>
      <c r="I55">
        <v>3.22</v>
      </c>
      <c r="J55">
        <v>75.25</v>
      </c>
    </row>
    <row r="56" spans="1:10" x14ac:dyDescent="0.25">
      <c r="A56">
        <v>54</v>
      </c>
      <c r="B56" s="2" t="s">
        <v>15</v>
      </c>
      <c r="C56" s="2">
        <v>510</v>
      </c>
      <c r="D56" s="2">
        <v>10</v>
      </c>
      <c r="E56" s="2">
        <v>500.5</v>
      </c>
      <c r="F56" s="2">
        <v>0</v>
      </c>
      <c r="G56" s="2">
        <v>0</v>
      </c>
      <c r="H56" s="2" t="s">
        <v>37</v>
      </c>
      <c r="I56" s="2">
        <v>0</v>
      </c>
      <c r="J56" s="2">
        <v>98.14</v>
      </c>
    </row>
    <row r="57" spans="1:10" x14ac:dyDescent="0.25">
      <c r="A57">
        <v>55</v>
      </c>
      <c r="B57" t="s">
        <v>16</v>
      </c>
      <c r="C57">
        <v>500</v>
      </c>
      <c r="D57">
        <v>12</v>
      </c>
      <c r="E57">
        <v>381</v>
      </c>
      <c r="F57">
        <v>107.5</v>
      </c>
      <c r="G57">
        <v>5</v>
      </c>
      <c r="H57">
        <v>3.54</v>
      </c>
      <c r="I57">
        <v>3.62</v>
      </c>
      <c r="J57">
        <v>76.2</v>
      </c>
    </row>
    <row r="58" spans="1:10" x14ac:dyDescent="0.25">
      <c r="A58">
        <v>56</v>
      </c>
      <c r="B58" t="s">
        <v>16</v>
      </c>
      <c r="C58">
        <v>446</v>
      </c>
      <c r="D58">
        <v>11.83</v>
      </c>
      <c r="E58">
        <v>334</v>
      </c>
      <c r="F58">
        <v>100.5</v>
      </c>
      <c r="G58">
        <v>6</v>
      </c>
      <c r="H58">
        <v>3.32</v>
      </c>
      <c r="I58">
        <v>4.49</v>
      </c>
      <c r="J58">
        <v>74.89</v>
      </c>
    </row>
    <row r="59" spans="1:10" x14ac:dyDescent="0.25">
      <c r="A59">
        <v>57</v>
      </c>
      <c r="B59" t="s">
        <v>16</v>
      </c>
      <c r="C59">
        <v>587</v>
      </c>
      <c r="D59">
        <v>10.5</v>
      </c>
      <c r="E59">
        <v>418.5</v>
      </c>
      <c r="F59">
        <v>158.5</v>
      </c>
      <c r="G59">
        <v>11</v>
      </c>
      <c r="H59">
        <v>2.64</v>
      </c>
      <c r="I59">
        <v>4.59</v>
      </c>
      <c r="J59">
        <v>71.290000000000006</v>
      </c>
    </row>
    <row r="60" spans="1:10" x14ac:dyDescent="0.25">
      <c r="A60">
        <v>58</v>
      </c>
      <c r="B60" t="s">
        <v>16</v>
      </c>
      <c r="C60">
        <v>680</v>
      </c>
      <c r="D60">
        <v>42.75</v>
      </c>
      <c r="E60">
        <v>479</v>
      </c>
      <c r="F60">
        <v>158.5</v>
      </c>
      <c r="G60">
        <v>9</v>
      </c>
      <c r="H60">
        <v>3.02</v>
      </c>
      <c r="I60">
        <v>4.51</v>
      </c>
      <c r="J60">
        <v>70.44</v>
      </c>
    </row>
    <row r="61" spans="1:10" x14ac:dyDescent="0.25">
      <c r="A61">
        <v>59</v>
      </c>
      <c r="B61" t="s">
        <v>16</v>
      </c>
      <c r="C61">
        <v>600</v>
      </c>
      <c r="D61">
        <v>11.33</v>
      </c>
      <c r="E61">
        <v>431.5</v>
      </c>
      <c r="F61">
        <v>157.5</v>
      </c>
      <c r="G61">
        <v>13</v>
      </c>
      <c r="H61">
        <v>2.74</v>
      </c>
      <c r="I61">
        <v>4.59</v>
      </c>
      <c r="J61">
        <v>71.92</v>
      </c>
    </row>
    <row r="62" spans="1:10" x14ac:dyDescent="0.25">
      <c r="A62">
        <v>60</v>
      </c>
      <c r="B62" t="s">
        <v>16</v>
      </c>
      <c r="C62">
        <v>375</v>
      </c>
      <c r="D62">
        <v>14.08</v>
      </c>
      <c r="E62">
        <v>271.5</v>
      </c>
      <c r="F62">
        <v>89.5</v>
      </c>
      <c r="G62">
        <v>3</v>
      </c>
      <c r="H62">
        <v>3.03</v>
      </c>
      <c r="I62">
        <v>4.8600000000000003</v>
      </c>
      <c r="J62">
        <v>72.400000000000006</v>
      </c>
    </row>
    <row r="63" spans="1:10" x14ac:dyDescent="0.25">
      <c r="A63">
        <v>61</v>
      </c>
      <c r="B63" t="s">
        <v>16</v>
      </c>
      <c r="C63">
        <v>535</v>
      </c>
      <c r="D63">
        <v>10.42</v>
      </c>
      <c r="E63">
        <v>402.5</v>
      </c>
      <c r="F63">
        <v>122.5</v>
      </c>
      <c r="G63">
        <v>10</v>
      </c>
      <c r="H63">
        <v>3.29</v>
      </c>
      <c r="I63">
        <v>3.13</v>
      </c>
      <c r="J63">
        <v>75.23</v>
      </c>
    </row>
    <row r="64" spans="1:10" x14ac:dyDescent="0.25">
      <c r="A64">
        <v>62</v>
      </c>
      <c r="B64" t="s">
        <v>17</v>
      </c>
      <c r="C64">
        <v>485</v>
      </c>
      <c r="D64">
        <v>11.83</v>
      </c>
      <c r="E64">
        <v>376</v>
      </c>
      <c r="F64">
        <v>97.5</v>
      </c>
      <c r="G64">
        <v>6</v>
      </c>
      <c r="H64">
        <v>3.86</v>
      </c>
      <c r="I64">
        <v>3.51</v>
      </c>
      <c r="J64">
        <v>77.53</v>
      </c>
    </row>
    <row r="65" spans="1:10" x14ac:dyDescent="0.25">
      <c r="A65">
        <v>63</v>
      </c>
      <c r="B65" t="s">
        <v>17</v>
      </c>
      <c r="C65">
        <v>490</v>
      </c>
      <c r="D65">
        <v>15.42</v>
      </c>
      <c r="E65">
        <v>372.5</v>
      </c>
      <c r="F65">
        <v>102.5</v>
      </c>
      <c r="G65">
        <v>3</v>
      </c>
      <c r="H65">
        <v>3.63</v>
      </c>
      <c r="I65">
        <v>4.67</v>
      </c>
      <c r="J65">
        <v>76.02</v>
      </c>
    </row>
    <row r="66" spans="1:10" x14ac:dyDescent="0.25">
      <c r="A66">
        <v>64</v>
      </c>
      <c r="B66" t="s">
        <v>17</v>
      </c>
      <c r="C66">
        <v>490</v>
      </c>
      <c r="D66">
        <v>39.08</v>
      </c>
      <c r="E66">
        <v>363</v>
      </c>
      <c r="F66">
        <v>88</v>
      </c>
      <c r="G66">
        <v>4</v>
      </c>
      <c r="H66">
        <v>4.12</v>
      </c>
      <c r="I66">
        <v>3.8</v>
      </c>
      <c r="J66">
        <v>74.08</v>
      </c>
    </row>
    <row r="67" spans="1:10" x14ac:dyDescent="0.25">
      <c r="A67">
        <v>65</v>
      </c>
      <c r="B67" t="s">
        <v>17</v>
      </c>
      <c r="C67">
        <v>510</v>
      </c>
      <c r="D67">
        <v>13.08</v>
      </c>
      <c r="E67">
        <v>391</v>
      </c>
      <c r="F67">
        <v>106</v>
      </c>
      <c r="G67">
        <v>5</v>
      </c>
      <c r="H67">
        <v>3.69</v>
      </c>
      <c r="I67">
        <v>4.1399999999999997</v>
      </c>
      <c r="J67">
        <v>76.67</v>
      </c>
    </row>
    <row r="68" spans="1:10" x14ac:dyDescent="0.25">
      <c r="A68">
        <v>66</v>
      </c>
      <c r="B68" t="s">
        <v>17</v>
      </c>
      <c r="C68">
        <v>440</v>
      </c>
      <c r="D68">
        <v>19.170000000000002</v>
      </c>
      <c r="E68">
        <v>352</v>
      </c>
      <c r="F68">
        <v>69</v>
      </c>
      <c r="G68">
        <v>2</v>
      </c>
      <c r="H68">
        <v>5.0999999999999996</v>
      </c>
      <c r="I68">
        <v>3.24</v>
      </c>
      <c r="J68">
        <v>80</v>
      </c>
    </row>
    <row r="69" spans="1:10" x14ac:dyDescent="0.25">
      <c r="A69">
        <v>67</v>
      </c>
      <c r="B69" t="s">
        <v>17</v>
      </c>
      <c r="C69">
        <v>500</v>
      </c>
      <c r="D69">
        <v>10</v>
      </c>
      <c r="E69">
        <v>389.5</v>
      </c>
      <c r="F69">
        <v>101</v>
      </c>
      <c r="G69">
        <v>5</v>
      </c>
      <c r="H69">
        <v>3.86</v>
      </c>
      <c r="I69">
        <v>3.85</v>
      </c>
      <c r="J69">
        <v>77.900000000000006</v>
      </c>
    </row>
    <row r="70" spans="1:10" x14ac:dyDescent="0.25">
      <c r="A70">
        <v>68</v>
      </c>
      <c r="B70" t="s">
        <v>17</v>
      </c>
      <c r="C70">
        <v>475</v>
      </c>
      <c r="D70">
        <v>13.92</v>
      </c>
      <c r="E70">
        <v>382.5</v>
      </c>
      <c r="F70">
        <v>79</v>
      </c>
      <c r="G70">
        <v>4</v>
      </c>
      <c r="H70">
        <v>4.84</v>
      </c>
      <c r="I70">
        <v>3.14</v>
      </c>
      <c r="J70">
        <v>80.53</v>
      </c>
    </row>
    <row r="71" spans="1:10" x14ac:dyDescent="0.25">
      <c r="A71">
        <v>69</v>
      </c>
      <c r="B71" t="s">
        <v>18</v>
      </c>
      <c r="C71">
        <v>535</v>
      </c>
      <c r="D71">
        <v>13.17</v>
      </c>
      <c r="E71">
        <v>381.5</v>
      </c>
      <c r="F71">
        <v>140.5</v>
      </c>
      <c r="G71">
        <v>11</v>
      </c>
      <c r="H71">
        <v>2.72</v>
      </c>
      <c r="I71">
        <v>3.93</v>
      </c>
      <c r="J71">
        <v>71.31</v>
      </c>
    </row>
    <row r="72" spans="1:10" x14ac:dyDescent="0.25">
      <c r="A72">
        <v>70</v>
      </c>
      <c r="B72" t="s">
        <v>18</v>
      </c>
      <c r="C72">
        <v>540</v>
      </c>
      <c r="D72">
        <v>15.92</v>
      </c>
      <c r="E72">
        <v>395</v>
      </c>
      <c r="F72">
        <v>129.5</v>
      </c>
      <c r="G72">
        <v>10</v>
      </c>
      <c r="H72">
        <v>3.05</v>
      </c>
      <c r="I72">
        <v>2.73</v>
      </c>
      <c r="J72">
        <v>73.150000000000006</v>
      </c>
    </row>
    <row r="73" spans="1:10" x14ac:dyDescent="0.25">
      <c r="A73">
        <v>71</v>
      </c>
      <c r="B73" t="s">
        <v>18</v>
      </c>
      <c r="C73">
        <v>565</v>
      </c>
      <c r="D73">
        <v>10</v>
      </c>
      <c r="E73">
        <v>416.5</v>
      </c>
      <c r="F73">
        <v>139</v>
      </c>
      <c r="G73">
        <v>12</v>
      </c>
      <c r="H73">
        <v>3</v>
      </c>
      <c r="I73">
        <v>2.88</v>
      </c>
      <c r="J73">
        <v>73.72</v>
      </c>
    </row>
    <row r="74" spans="1:10" x14ac:dyDescent="0.25">
      <c r="A74">
        <v>72</v>
      </c>
      <c r="B74" t="s">
        <v>18</v>
      </c>
      <c r="C74">
        <v>500</v>
      </c>
      <c r="D74">
        <v>12.08</v>
      </c>
      <c r="E74">
        <v>379</v>
      </c>
      <c r="F74">
        <v>109</v>
      </c>
      <c r="G74">
        <v>9</v>
      </c>
      <c r="H74">
        <v>3.48</v>
      </c>
      <c r="I74">
        <v>3.17</v>
      </c>
      <c r="J74">
        <v>75.8</v>
      </c>
    </row>
    <row r="75" spans="1:10" x14ac:dyDescent="0.25">
      <c r="A75">
        <v>73</v>
      </c>
      <c r="B75" t="s">
        <v>18</v>
      </c>
      <c r="C75">
        <v>500</v>
      </c>
      <c r="D75">
        <v>18.920000000000002</v>
      </c>
      <c r="E75">
        <v>347</v>
      </c>
      <c r="F75">
        <v>134.5</v>
      </c>
      <c r="G75">
        <v>9</v>
      </c>
      <c r="H75">
        <v>2.58</v>
      </c>
      <c r="I75">
        <v>4.1500000000000004</v>
      </c>
      <c r="J75">
        <v>69.400000000000006</v>
      </c>
    </row>
    <row r="76" spans="1:10" x14ac:dyDescent="0.25">
      <c r="A76">
        <v>74</v>
      </c>
      <c r="B76" t="s">
        <v>18</v>
      </c>
      <c r="C76">
        <v>535</v>
      </c>
      <c r="D76">
        <v>13.25</v>
      </c>
      <c r="E76">
        <v>360</v>
      </c>
      <c r="F76">
        <v>162</v>
      </c>
      <c r="G76">
        <v>10</v>
      </c>
      <c r="H76">
        <v>2.2200000000000002</v>
      </c>
      <c r="I76">
        <v>5.5</v>
      </c>
      <c r="J76">
        <v>67.290000000000006</v>
      </c>
    </row>
    <row r="77" spans="1:10" x14ac:dyDescent="0.25">
      <c r="A77">
        <v>75</v>
      </c>
      <c r="B77" t="s">
        <v>18</v>
      </c>
      <c r="C77">
        <v>500</v>
      </c>
      <c r="D77">
        <v>12.17</v>
      </c>
      <c r="E77">
        <v>344.5</v>
      </c>
      <c r="F77">
        <v>143.5</v>
      </c>
      <c r="G77">
        <v>8</v>
      </c>
      <c r="H77">
        <v>2.4</v>
      </c>
      <c r="I77">
        <v>5.57</v>
      </c>
      <c r="J77">
        <v>68.900000000000006</v>
      </c>
    </row>
    <row r="78" spans="1:10" x14ac:dyDescent="0.25">
      <c r="A78">
        <v>76</v>
      </c>
      <c r="B78" s="2" t="s">
        <v>19</v>
      </c>
      <c r="C78" s="2">
        <v>535</v>
      </c>
      <c r="D78" s="2">
        <v>10</v>
      </c>
      <c r="E78" s="2">
        <v>525.5</v>
      </c>
      <c r="F78" s="2">
        <v>0</v>
      </c>
      <c r="G78" s="2">
        <v>0</v>
      </c>
      <c r="H78" s="2" t="s">
        <v>37</v>
      </c>
      <c r="I78" s="2">
        <v>0</v>
      </c>
      <c r="J78" s="2">
        <v>98.22</v>
      </c>
    </row>
    <row r="79" spans="1:10" x14ac:dyDescent="0.25">
      <c r="A79">
        <v>77</v>
      </c>
      <c r="B79" s="2" t="s">
        <v>19</v>
      </c>
      <c r="C79" s="2">
        <v>497</v>
      </c>
      <c r="D79" s="2">
        <v>10</v>
      </c>
      <c r="E79" s="2">
        <v>487.5</v>
      </c>
      <c r="F79" s="2">
        <v>0</v>
      </c>
      <c r="G79" s="2">
        <v>0</v>
      </c>
      <c r="H79" s="2" t="s">
        <v>37</v>
      </c>
      <c r="I79" s="2">
        <v>0</v>
      </c>
      <c r="J79" s="2">
        <v>98.09</v>
      </c>
    </row>
    <row r="80" spans="1:10" x14ac:dyDescent="0.25">
      <c r="A80">
        <v>78</v>
      </c>
      <c r="B80" t="s">
        <v>19</v>
      </c>
      <c r="C80">
        <v>502</v>
      </c>
      <c r="D80">
        <v>19.829999999999998</v>
      </c>
      <c r="E80">
        <v>376.5</v>
      </c>
      <c r="F80">
        <v>106</v>
      </c>
      <c r="G80">
        <v>4</v>
      </c>
      <c r="H80">
        <v>3.55</v>
      </c>
      <c r="I80">
        <v>3.82</v>
      </c>
      <c r="J80">
        <v>75</v>
      </c>
    </row>
    <row r="81" spans="1:10" x14ac:dyDescent="0.25">
      <c r="A81">
        <v>79</v>
      </c>
      <c r="B81" t="s">
        <v>19</v>
      </c>
      <c r="C81">
        <v>595</v>
      </c>
      <c r="D81">
        <v>10</v>
      </c>
      <c r="E81">
        <v>416.5</v>
      </c>
      <c r="F81">
        <v>169</v>
      </c>
      <c r="G81">
        <v>9</v>
      </c>
      <c r="H81">
        <v>2.46</v>
      </c>
      <c r="I81">
        <v>4.75</v>
      </c>
      <c r="J81">
        <v>70</v>
      </c>
    </row>
    <row r="82" spans="1:10" x14ac:dyDescent="0.25">
      <c r="A82">
        <v>80</v>
      </c>
      <c r="B82" t="s">
        <v>19</v>
      </c>
      <c r="C82">
        <v>537</v>
      </c>
      <c r="D82">
        <v>27.08</v>
      </c>
      <c r="E82">
        <v>337</v>
      </c>
      <c r="F82">
        <v>173</v>
      </c>
      <c r="G82">
        <v>8</v>
      </c>
      <c r="H82">
        <v>1.95</v>
      </c>
      <c r="I82">
        <v>6.59</v>
      </c>
      <c r="J82">
        <v>62.76</v>
      </c>
    </row>
    <row r="83" spans="1:10" x14ac:dyDescent="0.25">
      <c r="A83">
        <v>81</v>
      </c>
      <c r="B83" t="s">
        <v>19</v>
      </c>
      <c r="C83">
        <v>532</v>
      </c>
      <c r="D83">
        <v>10</v>
      </c>
      <c r="E83">
        <v>373</v>
      </c>
      <c r="F83">
        <v>149.5</v>
      </c>
      <c r="G83">
        <v>7</v>
      </c>
      <c r="H83">
        <v>2.4900000000000002</v>
      </c>
      <c r="I83">
        <v>5.63</v>
      </c>
      <c r="J83">
        <v>70.11</v>
      </c>
    </row>
    <row r="84" spans="1:10" x14ac:dyDescent="0.25">
      <c r="A84">
        <v>82</v>
      </c>
      <c r="B84" t="s">
        <v>20</v>
      </c>
      <c r="C84">
        <v>500</v>
      </c>
      <c r="D84">
        <v>23.17</v>
      </c>
      <c r="E84">
        <v>384.5</v>
      </c>
      <c r="F84">
        <v>92.5</v>
      </c>
      <c r="G84">
        <v>3</v>
      </c>
      <c r="H84">
        <v>4.16</v>
      </c>
      <c r="I84">
        <v>3.43</v>
      </c>
      <c r="J84">
        <v>76.900000000000006</v>
      </c>
    </row>
    <row r="85" spans="1:10" x14ac:dyDescent="0.25">
      <c r="A85">
        <v>83</v>
      </c>
      <c r="B85" t="s">
        <v>20</v>
      </c>
      <c r="C85">
        <v>450</v>
      </c>
      <c r="D85">
        <v>17.170000000000002</v>
      </c>
      <c r="E85">
        <v>355</v>
      </c>
      <c r="F85">
        <v>78</v>
      </c>
      <c r="G85">
        <v>3</v>
      </c>
      <c r="H85">
        <v>4.55</v>
      </c>
      <c r="I85">
        <v>3.38</v>
      </c>
      <c r="J85">
        <v>78.89</v>
      </c>
    </row>
    <row r="86" spans="1:10" x14ac:dyDescent="0.25">
      <c r="A86">
        <v>84</v>
      </c>
      <c r="B86" t="s">
        <v>20</v>
      </c>
      <c r="C86">
        <v>410</v>
      </c>
      <c r="D86">
        <v>10</v>
      </c>
      <c r="E86">
        <v>336.5</v>
      </c>
      <c r="F86">
        <v>64</v>
      </c>
      <c r="G86">
        <v>2</v>
      </c>
      <c r="H86">
        <v>5.26</v>
      </c>
      <c r="I86">
        <v>2.85</v>
      </c>
      <c r="J86">
        <v>82.07</v>
      </c>
    </row>
    <row r="87" spans="1:10" x14ac:dyDescent="0.25">
      <c r="A87">
        <v>85</v>
      </c>
      <c r="B87" t="s">
        <v>20</v>
      </c>
      <c r="C87">
        <v>415</v>
      </c>
      <c r="D87">
        <v>15</v>
      </c>
      <c r="E87">
        <v>278</v>
      </c>
      <c r="F87">
        <v>122.5</v>
      </c>
      <c r="G87">
        <v>7</v>
      </c>
      <c r="H87">
        <v>2.27</v>
      </c>
      <c r="I87">
        <v>4.0999999999999996</v>
      </c>
      <c r="J87">
        <v>66.989999999999995</v>
      </c>
    </row>
    <row r="88" spans="1:10" x14ac:dyDescent="0.25">
      <c r="A88">
        <v>86</v>
      </c>
      <c r="B88" t="s">
        <v>20</v>
      </c>
      <c r="C88">
        <v>360</v>
      </c>
      <c r="D88">
        <v>75</v>
      </c>
      <c r="E88">
        <v>226.5</v>
      </c>
      <c r="F88">
        <v>59</v>
      </c>
      <c r="G88">
        <v>3</v>
      </c>
      <c r="H88">
        <v>3.84</v>
      </c>
      <c r="I88">
        <v>3.97</v>
      </c>
      <c r="J88">
        <v>62.92</v>
      </c>
    </row>
    <row r="89" spans="1:10" x14ac:dyDescent="0.25">
      <c r="A89">
        <v>87</v>
      </c>
      <c r="B89" t="s">
        <v>20</v>
      </c>
      <c r="C89">
        <v>408</v>
      </c>
      <c r="D89">
        <v>15.67</v>
      </c>
      <c r="E89">
        <v>293</v>
      </c>
      <c r="F89">
        <v>99.5</v>
      </c>
      <c r="G89">
        <v>4</v>
      </c>
      <c r="H89">
        <v>2.94</v>
      </c>
      <c r="I89">
        <v>5.32</v>
      </c>
      <c r="J89">
        <v>71.81</v>
      </c>
    </row>
    <row r="90" spans="1:10" x14ac:dyDescent="0.25">
      <c r="A90">
        <v>88</v>
      </c>
      <c r="B90" t="s">
        <v>21</v>
      </c>
      <c r="C90">
        <v>533</v>
      </c>
      <c r="D90">
        <v>19.920000000000002</v>
      </c>
      <c r="E90">
        <v>394.5</v>
      </c>
      <c r="F90">
        <v>119</v>
      </c>
      <c r="G90">
        <v>5</v>
      </c>
      <c r="H90">
        <v>3.32</v>
      </c>
      <c r="I90">
        <v>4.71</v>
      </c>
      <c r="J90">
        <v>74.02</v>
      </c>
    </row>
    <row r="91" spans="1:10" x14ac:dyDescent="0.25">
      <c r="A91">
        <v>89</v>
      </c>
      <c r="B91" t="s">
        <v>21</v>
      </c>
      <c r="C91">
        <v>530</v>
      </c>
      <c r="D91">
        <v>15.58</v>
      </c>
      <c r="E91">
        <v>411</v>
      </c>
      <c r="F91">
        <v>103.5</v>
      </c>
      <c r="G91">
        <v>2</v>
      </c>
      <c r="H91">
        <v>3.97</v>
      </c>
      <c r="I91">
        <v>4.2300000000000004</v>
      </c>
      <c r="J91">
        <v>77.55</v>
      </c>
    </row>
    <row r="92" spans="1:10" x14ac:dyDescent="0.25">
      <c r="A92">
        <v>90</v>
      </c>
      <c r="B92" t="s">
        <v>21</v>
      </c>
      <c r="C92">
        <v>537</v>
      </c>
      <c r="D92">
        <v>10</v>
      </c>
      <c r="E92">
        <v>391</v>
      </c>
      <c r="F92">
        <v>136.5</v>
      </c>
      <c r="G92">
        <v>8</v>
      </c>
      <c r="H92">
        <v>2.86</v>
      </c>
      <c r="I92">
        <v>5.0599999999999996</v>
      </c>
      <c r="J92">
        <v>72.81</v>
      </c>
    </row>
    <row r="93" spans="1:10" x14ac:dyDescent="0.25">
      <c r="A93">
        <v>91</v>
      </c>
      <c r="B93" t="s">
        <v>21</v>
      </c>
      <c r="C93">
        <v>595</v>
      </c>
      <c r="D93">
        <v>10</v>
      </c>
      <c r="E93">
        <v>435</v>
      </c>
      <c r="F93">
        <v>150.5</v>
      </c>
      <c r="G93">
        <v>7</v>
      </c>
      <c r="H93">
        <v>2.89</v>
      </c>
      <c r="I93">
        <v>5.0999999999999996</v>
      </c>
      <c r="J93">
        <v>73.11</v>
      </c>
    </row>
    <row r="94" spans="1:10" x14ac:dyDescent="0.25">
      <c r="A94">
        <v>92</v>
      </c>
      <c r="B94" t="s">
        <v>21</v>
      </c>
      <c r="C94">
        <v>695</v>
      </c>
      <c r="D94">
        <v>16.329999999999998</v>
      </c>
      <c r="E94">
        <v>504.5</v>
      </c>
      <c r="F94">
        <v>174.5</v>
      </c>
      <c r="G94">
        <v>7</v>
      </c>
      <c r="H94">
        <v>2.89</v>
      </c>
      <c r="I94">
        <v>4.88</v>
      </c>
      <c r="J94">
        <v>72.59</v>
      </c>
    </row>
    <row r="95" spans="1:10" x14ac:dyDescent="0.25">
      <c r="A95">
        <v>93</v>
      </c>
      <c r="B95" t="s">
        <v>21</v>
      </c>
      <c r="C95">
        <v>535</v>
      </c>
      <c r="D95">
        <v>18.75</v>
      </c>
      <c r="E95">
        <v>451.5</v>
      </c>
      <c r="F95">
        <v>65</v>
      </c>
      <c r="G95">
        <v>1</v>
      </c>
      <c r="H95">
        <v>6.95</v>
      </c>
      <c r="I95">
        <v>2.39</v>
      </c>
      <c r="J95">
        <v>84.39</v>
      </c>
    </row>
    <row r="96" spans="1:10" x14ac:dyDescent="0.25">
      <c r="A96">
        <v>94</v>
      </c>
      <c r="B96" t="s">
        <v>21</v>
      </c>
      <c r="C96">
        <v>535</v>
      </c>
      <c r="D96">
        <v>10</v>
      </c>
      <c r="E96">
        <v>425</v>
      </c>
      <c r="F96">
        <v>100.5</v>
      </c>
      <c r="G96">
        <v>2</v>
      </c>
      <c r="H96">
        <v>4.2300000000000004</v>
      </c>
      <c r="I96">
        <v>4.24</v>
      </c>
      <c r="J96">
        <v>79.44</v>
      </c>
    </row>
    <row r="97" spans="1:10" x14ac:dyDescent="0.25">
      <c r="A97">
        <v>95</v>
      </c>
      <c r="B97" t="s">
        <v>22</v>
      </c>
      <c r="C97">
        <v>495</v>
      </c>
      <c r="D97">
        <v>10</v>
      </c>
      <c r="E97">
        <v>363.5</v>
      </c>
      <c r="F97">
        <v>122</v>
      </c>
      <c r="G97">
        <v>5</v>
      </c>
      <c r="H97">
        <v>2.98</v>
      </c>
      <c r="I97">
        <v>2.81</v>
      </c>
      <c r="J97">
        <v>73.430000000000007</v>
      </c>
    </row>
    <row r="98" spans="1:10" x14ac:dyDescent="0.25">
      <c r="A98">
        <v>96</v>
      </c>
      <c r="B98" t="s">
        <v>22</v>
      </c>
      <c r="C98">
        <v>540</v>
      </c>
      <c r="D98">
        <v>41.92</v>
      </c>
      <c r="E98">
        <v>458.5</v>
      </c>
      <c r="F98">
        <v>40</v>
      </c>
      <c r="G98">
        <v>5</v>
      </c>
      <c r="H98">
        <v>11.46</v>
      </c>
      <c r="I98">
        <v>0.65</v>
      </c>
      <c r="J98">
        <v>84.91</v>
      </c>
    </row>
    <row r="99" spans="1:10" x14ac:dyDescent="0.25">
      <c r="A99">
        <v>97</v>
      </c>
      <c r="B99" t="s">
        <v>22</v>
      </c>
      <c r="C99">
        <v>585</v>
      </c>
      <c r="D99">
        <v>36.33</v>
      </c>
      <c r="E99">
        <v>406</v>
      </c>
      <c r="F99">
        <v>143</v>
      </c>
      <c r="G99">
        <v>10</v>
      </c>
      <c r="H99">
        <v>2.84</v>
      </c>
      <c r="I99">
        <v>3.1</v>
      </c>
      <c r="J99">
        <v>69.400000000000006</v>
      </c>
    </row>
    <row r="100" spans="1:10" x14ac:dyDescent="0.25">
      <c r="A100">
        <v>98</v>
      </c>
      <c r="B100" t="s">
        <v>22</v>
      </c>
      <c r="C100">
        <v>475</v>
      </c>
      <c r="D100">
        <v>48.75</v>
      </c>
      <c r="E100">
        <v>279.5</v>
      </c>
      <c r="F100">
        <v>147</v>
      </c>
      <c r="G100">
        <v>10</v>
      </c>
      <c r="H100">
        <v>1.9</v>
      </c>
      <c r="I100">
        <v>6.23</v>
      </c>
      <c r="J100">
        <v>58.84</v>
      </c>
    </row>
    <row r="101" spans="1:10" x14ac:dyDescent="0.25">
      <c r="A101">
        <v>99</v>
      </c>
      <c r="B101" t="s">
        <v>22</v>
      </c>
      <c r="C101">
        <v>480</v>
      </c>
      <c r="D101">
        <v>29.75</v>
      </c>
      <c r="E101">
        <v>269</v>
      </c>
      <c r="F101">
        <v>181.5</v>
      </c>
      <c r="G101">
        <v>8</v>
      </c>
      <c r="H101">
        <v>1.48</v>
      </c>
      <c r="I101">
        <v>4.68</v>
      </c>
      <c r="J101">
        <v>56.04</v>
      </c>
    </row>
    <row r="102" spans="1:10" x14ac:dyDescent="0.25">
      <c r="A102">
        <v>100</v>
      </c>
      <c r="B102" t="s">
        <v>22</v>
      </c>
      <c r="C102">
        <v>500</v>
      </c>
      <c r="D102">
        <v>30.83</v>
      </c>
      <c r="E102">
        <v>361.5</v>
      </c>
      <c r="F102">
        <v>108</v>
      </c>
      <c r="G102">
        <v>7</v>
      </c>
      <c r="H102">
        <v>3.35</v>
      </c>
      <c r="I102">
        <v>3.15</v>
      </c>
      <c r="J102">
        <v>72.3</v>
      </c>
    </row>
    <row r="103" spans="1:10" x14ac:dyDescent="0.25">
      <c r="A103">
        <v>101</v>
      </c>
      <c r="B103" t="s">
        <v>22</v>
      </c>
      <c r="C103">
        <v>430</v>
      </c>
      <c r="D103">
        <v>18.25</v>
      </c>
      <c r="E103">
        <v>288.5</v>
      </c>
      <c r="F103">
        <v>123.5</v>
      </c>
      <c r="G103">
        <v>11</v>
      </c>
      <c r="H103">
        <v>2.34</v>
      </c>
      <c r="I103">
        <v>4.37</v>
      </c>
      <c r="J103">
        <v>67.09</v>
      </c>
    </row>
    <row r="104" spans="1:10" x14ac:dyDescent="0.25">
      <c r="A104">
        <v>102</v>
      </c>
      <c r="B104" t="s">
        <v>23</v>
      </c>
      <c r="C104">
        <v>510</v>
      </c>
      <c r="D104">
        <v>17</v>
      </c>
      <c r="E104">
        <v>344</v>
      </c>
      <c r="F104">
        <v>149.5</v>
      </c>
      <c r="G104">
        <v>8</v>
      </c>
      <c r="H104">
        <v>2.2999999999999998</v>
      </c>
      <c r="I104">
        <v>4.1900000000000004</v>
      </c>
      <c r="J104">
        <v>67.45</v>
      </c>
    </row>
    <row r="105" spans="1:10" x14ac:dyDescent="0.25">
      <c r="A105">
        <v>103</v>
      </c>
      <c r="B105" t="s">
        <v>23</v>
      </c>
      <c r="C105">
        <v>450</v>
      </c>
      <c r="D105">
        <v>42.25</v>
      </c>
      <c r="E105">
        <v>339</v>
      </c>
      <c r="F105">
        <v>69</v>
      </c>
      <c r="G105">
        <v>5</v>
      </c>
      <c r="H105">
        <v>4.91</v>
      </c>
      <c r="I105">
        <v>2.48</v>
      </c>
      <c r="J105">
        <v>75.33</v>
      </c>
    </row>
    <row r="106" spans="1:10" x14ac:dyDescent="0.25">
      <c r="A106">
        <v>104</v>
      </c>
      <c r="B106" t="s">
        <v>23</v>
      </c>
      <c r="C106">
        <v>505</v>
      </c>
      <c r="D106">
        <v>13.25</v>
      </c>
      <c r="E106">
        <v>399</v>
      </c>
      <c r="F106">
        <v>93</v>
      </c>
      <c r="G106">
        <v>4</v>
      </c>
      <c r="H106">
        <v>4.29</v>
      </c>
      <c r="I106">
        <v>2.86</v>
      </c>
      <c r="J106">
        <v>79.010000000000005</v>
      </c>
    </row>
    <row r="107" spans="1:10" x14ac:dyDescent="0.25">
      <c r="A107">
        <v>105</v>
      </c>
      <c r="B107" t="s">
        <v>23</v>
      </c>
      <c r="C107">
        <v>430</v>
      </c>
      <c r="D107">
        <v>21.08</v>
      </c>
      <c r="E107">
        <v>331</v>
      </c>
      <c r="F107">
        <v>78</v>
      </c>
      <c r="G107">
        <v>5</v>
      </c>
      <c r="H107">
        <v>4.24</v>
      </c>
      <c r="I107">
        <v>2.9</v>
      </c>
      <c r="J107">
        <v>76.98</v>
      </c>
    </row>
    <row r="108" spans="1:10" x14ac:dyDescent="0.25">
      <c r="A108">
        <v>106</v>
      </c>
      <c r="B108" t="s">
        <v>23</v>
      </c>
      <c r="C108">
        <v>465</v>
      </c>
      <c r="D108">
        <v>10</v>
      </c>
      <c r="E108">
        <v>375</v>
      </c>
      <c r="F108">
        <v>80.5</v>
      </c>
      <c r="G108">
        <v>4</v>
      </c>
      <c r="H108">
        <v>4.66</v>
      </c>
      <c r="I108">
        <v>2.72</v>
      </c>
      <c r="J108">
        <v>80.650000000000006</v>
      </c>
    </row>
    <row r="109" spans="1:10" x14ac:dyDescent="0.25">
      <c r="A109">
        <v>107</v>
      </c>
      <c r="B109" t="s">
        <v>23</v>
      </c>
      <c r="C109">
        <v>495</v>
      </c>
      <c r="D109">
        <v>22.67</v>
      </c>
      <c r="E109">
        <v>373</v>
      </c>
      <c r="F109">
        <v>99.5</v>
      </c>
      <c r="G109">
        <v>4</v>
      </c>
      <c r="H109">
        <v>3.75</v>
      </c>
      <c r="I109">
        <v>4.0199999999999996</v>
      </c>
      <c r="J109">
        <v>75.349999999999994</v>
      </c>
    </row>
    <row r="110" spans="1:10" x14ac:dyDescent="0.25">
      <c r="A110">
        <v>108</v>
      </c>
      <c r="B110" t="s">
        <v>23</v>
      </c>
      <c r="C110">
        <v>550</v>
      </c>
      <c r="D110">
        <v>18.670000000000002</v>
      </c>
      <c r="E110">
        <v>456</v>
      </c>
      <c r="F110">
        <v>75.5</v>
      </c>
      <c r="G110">
        <v>7</v>
      </c>
      <c r="H110">
        <v>6.04</v>
      </c>
      <c r="I110">
        <v>2.2400000000000002</v>
      </c>
      <c r="J110">
        <v>82.91</v>
      </c>
    </row>
    <row r="111" spans="1:10" x14ac:dyDescent="0.25">
      <c r="A111">
        <v>109</v>
      </c>
      <c r="B111" t="s">
        <v>24</v>
      </c>
      <c r="C111">
        <v>410</v>
      </c>
      <c r="D111">
        <v>23.83</v>
      </c>
      <c r="E111">
        <v>294.5</v>
      </c>
      <c r="F111">
        <v>92</v>
      </c>
      <c r="G111">
        <v>3</v>
      </c>
      <c r="H111">
        <v>3.2</v>
      </c>
      <c r="I111">
        <v>4.28</v>
      </c>
      <c r="J111">
        <v>71.83</v>
      </c>
    </row>
    <row r="112" spans="1:10" x14ac:dyDescent="0.25">
      <c r="A112">
        <v>110</v>
      </c>
      <c r="B112" t="s">
        <v>24</v>
      </c>
      <c r="C112">
        <v>410</v>
      </c>
      <c r="D112">
        <v>19.420000000000002</v>
      </c>
      <c r="E112">
        <v>291.5</v>
      </c>
      <c r="F112">
        <v>99.5</v>
      </c>
      <c r="G112">
        <v>5</v>
      </c>
      <c r="H112">
        <v>2.93</v>
      </c>
      <c r="I112">
        <v>2.88</v>
      </c>
      <c r="J112">
        <v>71.099999999999994</v>
      </c>
    </row>
    <row r="113" spans="1:10" x14ac:dyDescent="0.25">
      <c r="A113">
        <v>111</v>
      </c>
      <c r="B113" t="s">
        <v>24</v>
      </c>
      <c r="C113">
        <v>405</v>
      </c>
      <c r="D113">
        <v>15.67</v>
      </c>
      <c r="E113">
        <v>270.5</v>
      </c>
      <c r="F113">
        <v>119</v>
      </c>
      <c r="G113">
        <v>10</v>
      </c>
      <c r="H113">
        <v>2.27</v>
      </c>
      <c r="I113">
        <v>5.77</v>
      </c>
      <c r="J113">
        <v>66.790000000000006</v>
      </c>
    </row>
    <row r="114" spans="1:10" x14ac:dyDescent="0.25">
      <c r="A114">
        <v>112</v>
      </c>
      <c r="B114" t="s">
        <v>24</v>
      </c>
      <c r="C114">
        <v>400</v>
      </c>
      <c r="D114">
        <v>20</v>
      </c>
      <c r="E114">
        <v>272</v>
      </c>
      <c r="F114">
        <v>108.5</v>
      </c>
      <c r="G114">
        <v>6</v>
      </c>
      <c r="H114">
        <v>2.5099999999999998</v>
      </c>
      <c r="I114">
        <v>3.31</v>
      </c>
      <c r="J114">
        <v>68</v>
      </c>
    </row>
    <row r="115" spans="1:10" x14ac:dyDescent="0.25">
      <c r="A115">
        <v>113</v>
      </c>
      <c r="B115" t="s">
        <v>24</v>
      </c>
      <c r="C115">
        <v>400</v>
      </c>
      <c r="D115">
        <v>11.75</v>
      </c>
      <c r="E115">
        <v>255.5</v>
      </c>
      <c r="F115">
        <v>133</v>
      </c>
      <c r="G115">
        <v>7</v>
      </c>
      <c r="H115">
        <v>1.92</v>
      </c>
      <c r="I115">
        <v>6.11</v>
      </c>
      <c r="J115">
        <v>63.88</v>
      </c>
    </row>
    <row r="116" spans="1:10" x14ac:dyDescent="0.25">
      <c r="A116">
        <v>114</v>
      </c>
      <c r="B116" t="s">
        <v>24</v>
      </c>
      <c r="C116">
        <v>390</v>
      </c>
      <c r="D116">
        <v>19.829999999999998</v>
      </c>
      <c r="E116">
        <v>302.5</v>
      </c>
      <c r="F116">
        <v>68</v>
      </c>
      <c r="G116">
        <v>2</v>
      </c>
      <c r="H116">
        <v>4.45</v>
      </c>
      <c r="I116">
        <v>3.77</v>
      </c>
      <c r="J116">
        <v>77.56</v>
      </c>
    </row>
    <row r="117" spans="1:10" x14ac:dyDescent="0.25">
      <c r="A117">
        <v>115</v>
      </c>
      <c r="B117" t="s">
        <v>24</v>
      </c>
      <c r="C117">
        <v>485</v>
      </c>
      <c r="D117">
        <v>14</v>
      </c>
      <c r="E117">
        <v>383</v>
      </c>
      <c r="F117">
        <v>88.5</v>
      </c>
      <c r="G117">
        <v>4</v>
      </c>
      <c r="H117">
        <v>4.33</v>
      </c>
      <c r="I117">
        <v>2.19</v>
      </c>
      <c r="J117">
        <v>78.97</v>
      </c>
    </row>
    <row r="118" spans="1:10" x14ac:dyDescent="0.25">
      <c r="A118">
        <v>116</v>
      </c>
      <c r="B118" t="s">
        <v>25</v>
      </c>
      <c r="C118">
        <v>441</v>
      </c>
      <c r="D118">
        <v>14.33</v>
      </c>
      <c r="E118">
        <v>316</v>
      </c>
      <c r="F118">
        <v>111</v>
      </c>
      <c r="G118">
        <v>4</v>
      </c>
      <c r="H118">
        <v>2.85</v>
      </c>
      <c r="I118">
        <v>5.32</v>
      </c>
      <c r="J118">
        <v>71.66</v>
      </c>
    </row>
    <row r="119" spans="1:10" x14ac:dyDescent="0.25">
      <c r="A119">
        <v>117</v>
      </c>
      <c r="B119" t="s">
        <v>25</v>
      </c>
      <c r="C119">
        <v>445</v>
      </c>
      <c r="D119">
        <v>33.17</v>
      </c>
      <c r="E119">
        <v>318</v>
      </c>
      <c r="F119">
        <v>94</v>
      </c>
      <c r="G119">
        <v>3</v>
      </c>
      <c r="H119">
        <v>3.38</v>
      </c>
      <c r="I119">
        <v>4.53</v>
      </c>
      <c r="J119">
        <v>71.459999999999994</v>
      </c>
    </row>
    <row r="120" spans="1:10" x14ac:dyDescent="0.25">
      <c r="A120">
        <v>118</v>
      </c>
      <c r="B120" t="s">
        <v>25</v>
      </c>
      <c r="C120">
        <v>535</v>
      </c>
      <c r="D120">
        <v>10</v>
      </c>
      <c r="E120">
        <v>368</v>
      </c>
      <c r="F120">
        <v>157.5</v>
      </c>
      <c r="G120">
        <v>10</v>
      </c>
      <c r="H120">
        <v>2.34</v>
      </c>
      <c r="I120">
        <v>6.03</v>
      </c>
      <c r="J120">
        <v>68.790000000000006</v>
      </c>
    </row>
    <row r="121" spans="1:10" x14ac:dyDescent="0.25">
      <c r="A121">
        <v>119</v>
      </c>
      <c r="B121" t="s">
        <v>25</v>
      </c>
      <c r="C121">
        <v>430</v>
      </c>
      <c r="D121">
        <v>15.67</v>
      </c>
      <c r="E121">
        <v>291</v>
      </c>
      <c r="F121">
        <v>123.5</v>
      </c>
      <c r="G121">
        <v>8</v>
      </c>
      <c r="H121">
        <v>2.36</v>
      </c>
      <c r="I121">
        <v>5.15</v>
      </c>
      <c r="J121">
        <v>67.67</v>
      </c>
    </row>
    <row r="122" spans="1:10" x14ac:dyDescent="0.25">
      <c r="A122">
        <v>120</v>
      </c>
      <c r="B122" t="s">
        <v>25</v>
      </c>
      <c r="C122">
        <v>405</v>
      </c>
      <c r="D122">
        <v>38.08</v>
      </c>
      <c r="E122">
        <v>289</v>
      </c>
      <c r="F122">
        <v>78</v>
      </c>
      <c r="G122">
        <v>2</v>
      </c>
      <c r="H122">
        <v>3.71</v>
      </c>
      <c r="I122">
        <v>4.57</v>
      </c>
      <c r="J122">
        <v>71.36</v>
      </c>
    </row>
    <row r="123" spans="1:10" x14ac:dyDescent="0.25">
      <c r="A123">
        <v>121</v>
      </c>
      <c r="B123" t="s">
        <v>25</v>
      </c>
      <c r="C123">
        <v>416</v>
      </c>
      <c r="D123">
        <v>19.170000000000002</v>
      </c>
      <c r="E123">
        <v>258.5</v>
      </c>
      <c r="F123">
        <v>138.5</v>
      </c>
      <c r="G123">
        <v>9</v>
      </c>
      <c r="H123">
        <v>1.87</v>
      </c>
      <c r="I123">
        <v>5.34</v>
      </c>
      <c r="J123">
        <v>62.14</v>
      </c>
    </row>
    <row r="124" spans="1:10" x14ac:dyDescent="0.25">
      <c r="A124">
        <v>122</v>
      </c>
      <c r="B124" t="s">
        <v>25</v>
      </c>
      <c r="C124">
        <v>465</v>
      </c>
      <c r="D124">
        <v>34.58</v>
      </c>
      <c r="E124">
        <v>326</v>
      </c>
      <c r="F124">
        <v>104.5</v>
      </c>
      <c r="G124">
        <v>6</v>
      </c>
      <c r="H124">
        <v>3.12</v>
      </c>
      <c r="I124">
        <v>4.42</v>
      </c>
      <c r="J124">
        <v>70.11</v>
      </c>
    </row>
    <row r="125" spans="1:10" x14ac:dyDescent="0.25">
      <c r="A125">
        <v>123</v>
      </c>
      <c r="B125" t="s">
        <v>26</v>
      </c>
      <c r="C125">
        <v>940</v>
      </c>
      <c r="D125">
        <v>16.5</v>
      </c>
      <c r="E125">
        <v>722</v>
      </c>
      <c r="F125">
        <v>202</v>
      </c>
      <c r="G125">
        <v>11</v>
      </c>
      <c r="H125">
        <v>3.57</v>
      </c>
      <c r="I125">
        <v>3.07</v>
      </c>
      <c r="J125">
        <v>76.81</v>
      </c>
    </row>
    <row r="126" spans="1:10" x14ac:dyDescent="0.25">
      <c r="A126">
        <v>124</v>
      </c>
      <c r="B126" t="s">
        <v>26</v>
      </c>
      <c r="C126">
        <v>710</v>
      </c>
      <c r="D126">
        <v>10</v>
      </c>
      <c r="E126">
        <v>508</v>
      </c>
      <c r="F126">
        <v>192.5</v>
      </c>
      <c r="G126">
        <v>11</v>
      </c>
      <c r="H126">
        <v>2.64</v>
      </c>
      <c r="I126">
        <v>3.78</v>
      </c>
      <c r="J126">
        <v>71.55</v>
      </c>
    </row>
    <row r="127" spans="1:10" x14ac:dyDescent="0.25">
      <c r="A127">
        <v>125</v>
      </c>
      <c r="B127" t="s">
        <v>26</v>
      </c>
      <c r="C127">
        <v>660</v>
      </c>
      <c r="D127">
        <v>29.58</v>
      </c>
      <c r="E127">
        <v>484</v>
      </c>
      <c r="F127">
        <v>146.5</v>
      </c>
      <c r="G127">
        <v>8</v>
      </c>
      <c r="H127">
        <v>3.3</v>
      </c>
      <c r="I127">
        <v>2.98</v>
      </c>
      <c r="J127">
        <v>73.33</v>
      </c>
    </row>
    <row r="128" spans="1:10" x14ac:dyDescent="0.25">
      <c r="A128">
        <v>126</v>
      </c>
      <c r="B128" t="s">
        <v>26</v>
      </c>
      <c r="C128">
        <v>720</v>
      </c>
      <c r="D128">
        <v>15.67</v>
      </c>
      <c r="E128">
        <v>509</v>
      </c>
      <c r="F128">
        <v>195.5</v>
      </c>
      <c r="G128">
        <v>12</v>
      </c>
      <c r="H128">
        <v>2.6</v>
      </c>
      <c r="I128">
        <v>4.13</v>
      </c>
      <c r="J128">
        <v>70.69</v>
      </c>
    </row>
    <row r="129" spans="1:10" x14ac:dyDescent="0.25">
      <c r="A129">
        <v>127</v>
      </c>
      <c r="B129" t="s">
        <v>26</v>
      </c>
      <c r="C129">
        <v>540</v>
      </c>
      <c r="D129">
        <v>10</v>
      </c>
      <c r="E129">
        <v>444.5</v>
      </c>
      <c r="F129">
        <v>86</v>
      </c>
      <c r="G129">
        <v>6</v>
      </c>
      <c r="H129">
        <v>5.17</v>
      </c>
      <c r="I129">
        <v>2.56</v>
      </c>
      <c r="J129">
        <v>82.31</v>
      </c>
    </row>
    <row r="130" spans="1:10" x14ac:dyDescent="0.25">
      <c r="A130">
        <v>128</v>
      </c>
      <c r="B130" s="2" t="s">
        <v>26</v>
      </c>
      <c r="C130" s="2">
        <v>720</v>
      </c>
      <c r="D130" s="2">
        <v>10</v>
      </c>
      <c r="E130" s="2">
        <v>710.5</v>
      </c>
      <c r="F130" s="2">
        <v>0</v>
      </c>
      <c r="G130" s="2">
        <v>0</v>
      </c>
      <c r="H130" s="2" t="s">
        <v>37</v>
      </c>
      <c r="I130" s="2">
        <v>0</v>
      </c>
      <c r="J130" s="2">
        <v>98.68</v>
      </c>
    </row>
    <row r="131" spans="1:10" x14ac:dyDescent="0.25">
      <c r="A131">
        <v>129</v>
      </c>
      <c r="B131" s="2" t="s">
        <v>26</v>
      </c>
      <c r="C131" s="2">
        <v>690</v>
      </c>
      <c r="D131" s="2">
        <v>10</v>
      </c>
      <c r="E131" s="2">
        <v>680.5</v>
      </c>
      <c r="F131" s="2">
        <v>0</v>
      </c>
      <c r="G131" s="2">
        <v>0</v>
      </c>
      <c r="H131" s="2" t="s">
        <v>37</v>
      </c>
      <c r="I131" s="2">
        <v>0</v>
      </c>
      <c r="J131" s="2">
        <v>98.62</v>
      </c>
    </row>
    <row r="132" spans="1:10" x14ac:dyDescent="0.25">
      <c r="A132">
        <v>130</v>
      </c>
      <c r="B132" t="s">
        <v>27</v>
      </c>
      <c r="C132">
        <v>590</v>
      </c>
      <c r="D132">
        <v>10</v>
      </c>
      <c r="E132">
        <v>405</v>
      </c>
      <c r="F132">
        <v>175.5</v>
      </c>
      <c r="G132">
        <v>10</v>
      </c>
      <c r="H132">
        <v>2.31</v>
      </c>
      <c r="I132">
        <v>4.1500000000000004</v>
      </c>
      <c r="J132">
        <v>68.64</v>
      </c>
    </row>
    <row r="133" spans="1:10" x14ac:dyDescent="0.25">
      <c r="A133">
        <v>131</v>
      </c>
      <c r="B133" t="s">
        <v>27</v>
      </c>
      <c r="C133">
        <v>505</v>
      </c>
      <c r="D133">
        <v>59</v>
      </c>
      <c r="E133">
        <v>348</v>
      </c>
      <c r="F133">
        <v>98.5</v>
      </c>
      <c r="G133">
        <v>6</v>
      </c>
      <c r="H133">
        <v>3.53</v>
      </c>
      <c r="I133">
        <v>3.79</v>
      </c>
      <c r="J133">
        <v>68.91</v>
      </c>
    </row>
    <row r="134" spans="1:10" x14ac:dyDescent="0.25">
      <c r="A134">
        <v>132</v>
      </c>
      <c r="B134" t="s">
        <v>27</v>
      </c>
      <c r="C134">
        <v>490</v>
      </c>
      <c r="D134">
        <v>10</v>
      </c>
      <c r="E134">
        <v>257.5</v>
      </c>
      <c r="F134">
        <v>223</v>
      </c>
      <c r="G134">
        <v>10</v>
      </c>
      <c r="H134">
        <v>1.1499999999999999</v>
      </c>
      <c r="I134">
        <v>11.42</v>
      </c>
      <c r="J134">
        <v>52.55</v>
      </c>
    </row>
    <row r="135" spans="1:10" x14ac:dyDescent="0.25">
      <c r="A135">
        <v>133</v>
      </c>
      <c r="B135" t="s">
        <v>27</v>
      </c>
      <c r="C135">
        <v>570</v>
      </c>
      <c r="D135">
        <v>106.42</v>
      </c>
      <c r="E135">
        <v>373</v>
      </c>
      <c r="F135">
        <v>91</v>
      </c>
      <c r="G135">
        <v>4</v>
      </c>
      <c r="H135">
        <v>4.0999999999999996</v>
      </c>
      <c r="I135">
        <v>3.54</v>
      </c>
      <c r="J135">
        <v>65.44</v>
      </c>
    </row>
    <row r="136" spans="1:10" x14ac:dyDescent="0.25">
      <c r="A136" s="3">
        <v>134</v>
      </c>
      <c r="B136" t="s">
        <v>27</v>
      </c>
      <c r="C136">
        <v>470</v>
      </c>
      <c r="D136">
        <v>43.58</v>
      </c>
      <c r="E136">
        <v>308.5</v>
      </c>
      <c r="F136">
        <v>118</v>
      </c>
      <c r="G136">
        <v>6</v>
      </c>
      <c r="H136">
        <v>2.61</v>
      </c>
      <c r="I136">
        <v>5.25</v>
      </c>
      <c r="J136">
        <v>65.64</v>
      </c>
    </row>
    <row r="137" spans="1:10" x14ac:dyDescent="0.25">
      <c r="A137" s="3">
        <v>135</v>
      </c>
      <c r="B137" t="s">
        <v>27</v>
      </c>
      <c r="C137">
        <v>460</v>
      </c>
      <c r="D137">
        <v>10</v>
      </c>
      <c r="E137">
        <v>312</v>
      </c>
      <c r="F137">
        <v>138.5</v>
      </c>
      <c r="G137">
        <v>11</v>
      </c>
      <c r="H137">
        <v>2.25</v>
      </c>
      <c r="I137">
        <v>5.77</v>
      </c>
      <c r="J137">
        <v>67.83</v>
      </c>
    </row>
    <row r="138" spans="1:10" x14ac:dyDescent="0.25">
      <c r="A138" s="3">
        <v>136</v>
      </c>
      <c r="B138" t="s">
        <v>27</v>
      </c>
      <c r="C138">
        <v>480</v>
      </c>
      <c r="D138">
        <v>24.17</v>
      </c>
      <c r="E138">
        <v>328.5</v>
      </c>
      <c r="F138">
        <v>127.5</v>
      </c>
      <c r="G138">
        <v>6</v>
      </c>
      <c r="H138">
        <v>2.58</v>
      </c>
      <c r="I138">
        <v>5.3</v>
      </c>
      <c r="J138">
        <v>68.44</v>
      </c>
    </row>
    <row r="139" spans="1:10" x14ac:dyDescent="0.25">
      <c r="A139" s="3">
        <v>137</v>
      </c>
      <c r="B139" t="s">
        <v>28</v>
      </c>
      <c r="C139">
        <v>525</v>
      </c>
      <c r="D139">
        <v>10</v>
      </c>
      <c r="E139">
        <v>447.5</v>
      </c>
      <c r="F139">
        <v>68</v>
      </c>
      <c r="G139">
        <v>3</v>
      </c>
      <c r="H139">
        <v>6.58</v>
      </c>
      <c r="I139">
        <v>2.41</v>
      </c>
      <c r="J139">
        <v>85.24</v>
      </c>
    </row>
    <row r="140" spans="1:10" x14ac:dyDescent="0.25">
      <c r="A140" s="3">
        <v>138</v>
      </c>
      <c r="B140" t="s">
        <v>28</v>
      </c>
      <c r="C140">
        <v>440</v>
      </c>
      <c r="D140">
        <v>24.75</v>
      </c>
      <c r="E140">
        <v>364.5</v>
      </c>
      <c r="F140">
        <v>51</v>
      </c>
      <c r="G140">
        <v>1</v>
      </c>
      <c r="H140">
        <v>7.15</v>
      </c>
      <c r="I140">
        <v>2.2999999999999998</v>
      </c>
      <c r="J140">
        <v>82.84</v>
      </c>
    </row>
    <row r="141" spans="1:10" x14ac:dyDescent="0.25">
      <c r="A141" s="3">
        <v>139</v>
      </c>
      <c r="B141" t="s">
        <v>28</v>
      </c>
      <c r="C141">
        <v>540</v>
      </c>
      <c r="D141">
        <v>10</v>
      </c>
      <c r="E141">
        <v>455</v>
      </c>
      <c r="F141">
        <v>75.5</v>
      </c>
      <c r="G141">
        <v>2</v>
      </c>
      <c r="H141">
        <v>6.03</v>
      </c>
      <c r="I141">
        <v>2.64</v>
      </c>
      <c r="J141">
        <v>84.26</v>
      </c>
    </row>
    <row r="142" spans="1:10" x14ac:dyDescent="0.25">
      <c r="A142" s="3">
        <v>140</v>
      </c>
      <c r="B142" t="s">
        <v>28</v>
      </c>
      <c r="C142">
        <v>585</v>
      </c>
      <c r="D142">
        <v>40.08</v>
      </c>
      <c r="E142">
        <v>453</v>
      </c>
      <c r="F142">
        <v>92</v>
      </c>
      <c r="G142">
        <v>3</v>
      </c>
      <c r="H142">
        <v>4.92</v>
      </c>
      <c r="I142">
        <v>3.18</v>
      </c>
      <c r="J142">
        <v>77.44</v>
      </c>
    </row>
    <row r="143" spans="1:10" x14ac:dyDescent="0.25">
      <c r="A143" s="3">
        <v>141</v>
      </c>
      <c r="B143" t="s">
        <v>28</v>
      </c>
      <c r="C143">
        <v>595</v>
      </c>
      <c r="D143">
        <v>21.42</v>
      </c>
      <c r="E143">
        <v>461</v>
      </c>
      <c r="F143">
        <v>113</v>
      </c>
      <c r="G143">
        <v>6</v>
      </c>
      <c r="H143">
        <v>4.08</v>
      </c>
      <c r="I143">
        <v>3.64</v>
      </c>
      <c r="J143">
        <v>77.48</v>
      </c>
    </row>
    <row r="144" spans="1:10" x14ac:dyDescent="0.25">
      <c r="A144" s="3">
        <v>142</v>
      </c>
      <c r="B144" t="s">
        <v>28</v>
      </c>
      <c r="C144">
        <v>514</v>
      </c>
      <c r="D144">
        <v>14.92</v>
      </c>
      <c r="E144">
        <v>417.5</v>
      </c>
      <c r="F144">
        <v>82</v>
      </c>
      <c r="G144">
        <v>3</v>
      </c>
      <c r="H144">
        <v>5.09</v>
      </c>
      <c r="I144">
        <v>3.16</v>
      </c>
      <c r="J144">
        <v>81.23</v>
      </c>
    </row>
    <row r="145" spans="1:10" x14ac:dyDescent="0.25">
      <c r="A145" s="3">
        <v>143</v>
      </c>
      <c r="B145" t="s">
        <v>28</v>
      </c>
      <c r="C145">
        <v>564</v>
      </c>
      <c r="D145">
        <v>29.92</v>
      </c>
      <c r="E145">
        <v>454.5</v>
      </c>
      <c r="F145">
        <v>80</v>
      </c>
      <c r="G145">
        <v>4</v>
      </c>
      <c r="H145">
        <v>5.68</v>
      </c>
      <c r="I145">
        <v>2.64</v>
      </c>
      <c r="J145">
        <v>80.59</v>
      </c>
    </row>
    <row r="146" spans="1:10" x14ac:dyDescent="0.25">
      <c r="A146" s="3">
        <v>144</v>
      </c>
      <c r="B146" t="s">
        <v>29</v>
      </c>
      <c r="C146">
        <v>498</v>
      </c>
      <c r="D146">
        <v>13.5</v>
      </c>
      <c r="E146">
        <v>383.5</v>
      </c>
      <c r="F146">
        <v>101.5</v>
      </c>
      <c r="G146">
        <v>4</v>
      </c>
      <c r="H146">
        <v>3.78</v>
      </c>
      <c r="I146">
        <v>3.6</v>
      </c>
      <c r="J146">
        <v>77.010000000000005</v>
      </c>
    </row>
    <row r="147" spans="1:10" x14ac:dyDescent="0.25">
      <c r="A147" s="3">
        <v>145</v>
      </c>
      <c r="B147" t="s">
        <v>29</v>
      </c>
      <c r="C147">
        <v>414</v>
      </c>
      <c r="D147">
        <v>21.67</v>
      </c>
      <c r="E147">
        <v>295</v>
      </c>
      <c r="F147">
        <v>97.5</v>
      </c>
      <c r="G147">
        <v>4</v>
      </c>
      <c r="H147">
        <v>3.03</v>
      </c>
      <c r="I147">
        <v>3.05</v>
      </c>
      <c r="J147">
        <v>71.260000000000005</v>
      </c>
    </row>
    <row r="148" spans="1:10" x14ac:dyDescent="0.25">
      <c r="A148" s="3">
        <v>146</v>
      </c>
      <c r="B148" t="s">
        <v>29</v>
      </c>
      <c r="C148">
        <v>469</v>
      </c>
      <c r="D148">
        <v>11.75</v>
      </c>
      <c r="E148">
        <v>362</v>
      </c>
      <c r="F148">
        <v>95.5</v>
      </c>
      <c r="G148">
        <v>6</v>
      </c>
      <c r="H148">
        <v>3.79</v>
      </c>
      <c r="I148">
        <v>3.48</v>
      </c>
      <c r="J148">
        <v>77.19</v>
      </c>
    </row>
    <row r="149" spans="1:10" x14ac:dyDescent="0.25">
      <c r="A149" s="3">
        <v>147</v>
      </c>
      <c r="B149" t="s">
        <v>29</v>
      </c>
      <c r="C149">
        <v>480</v>
      </c>
      <c r="D149">
        <v>15.92</v>
      </c>
      <c r="E149">
        <v>362</v>
      </c>
      <c r="F149">
        <v>102.5</v>
      </c>
      <c r="G149">
        <v>7</v>
      </c>
      <c r="H149">
        <v>3.53</v>
      </c>
      <c r="I149">
        <v>2.98</v>
      </c>
      <c r="J149">
        <v>75.42</v>
      </c>
    </row>
    <row r="150" spans="1:10" x14ac:dyDescent="0.25">
      <c r="A150" s="3">
        <v>148</v>
      </c>
      <c r="B150" t="s">
        <v>29</v>
      </c>
      <c r="C150">
        <v>449</v>
      </c>
      <c r="D150">
        <v>27</v>
      </c>
      <c r="E150">
        <v>350.5</v>
      </c>
      <c r="F150">
        <v>72</v>
      </c>
      <c r="G150">
        <v>5</v>
      </c>
      <c r="H150">
        <v>4.87</v>
      </c>
      <c r="I150">
        <v>2.57</v>
      </c>
      <c r="J150">
        <v>78.06</v>
      </c>
    </row>
    <row r="151" spans="1:10" x14ac:dyDescent="0.25">
      <c r="A151" s="3">
        <v>149</v>
      </c>
      <c r="B151" t="s">
        <v>29</v>
      </c>
      <c r="C151">
        <v>500</v>
      </c>
      <c r="D151">
        <v>29.42</v>
      </c>
      <c r="E151">
        <v>399</v>
      </c>
      <c r="F151">
        <v>72</v>
      </c>
      <c r="G151">
        <v>4</v>
      </c>
      <c r="H151">
        <v>5.54</v>
      </c>
      <c r="I151">
        <v>2.41</v>
      </c>
      <c r="J151">
        <v>79.8</v>
      </c>
    </row>
    <row r="152" spans="1:10" x14ac:dyDescent="0.25">
      <c r="A152" s="3">
        <v>150</v>
      </c>
      <c r="B152" t="s">
        <v>29</v>
      </c>
      <c r="C152">
        <v>430</v>
      </c>
      <c r="D152">
        <v>27.08</v>
      </c>
      <c r="E152">
        <v>346.5</v>
      </c>
      <c r="F152">
        <v>56.5</v>
      </c>
      <c r="G152">
        <v>4</v>
      </c>
      <c r="H152">
        <v>6.13</v>
      </c>
      <c r="I152">
        <v>2.25</v>
      </c>
      <c r="J152">
        <v>80.58</v>
      </c>
    </row>
    <row r="153" spans="1:10" x14ac:dyDescent="0.25">
      <c r="A153" s="3">
        <v>0</v>
      </c>
      <c r="B153" t="s">
        <v>30</v>
      </c>
      <c r="C153">
        <v>610</v>
      </c>
      <c r="D153">
        <v>10</v>
      </c>
      <c r="E153">
        <v>478</v>
      </c>
      <c r="F153">
        <v>122.5</v>
      </c>
      <c r="G153">
        <v>3</v>
      </c>
      <c r="H153">
        <v>3.9</v>
      </c>
      <c r="I153">
        <v>4.0199999999999996</v>
      </c>
      <c r="J153">
        <v>78.36</v>
      </c>
    </row>
    <row r="154" spans="1:10" x14ac:dyDescent="0.25">
      <c r="A154" s="3">
        <v>1</v>
      </c>
      <c r="B154" t="s">
        <v>30</v>
      </c>
      <c r="C154">
        <v>580</v>
      </c>
      <c r="D154">
        <v>16.25</v>
      </c>
      <c r="E154">
        <v>444</v>
      </c>
      <c r="F154">
        <v>120</v>
      </c>
      <c r="G154">
        <v>5</v>
      </c>
      <c r="H154">
        <v>3.7</v>
      </c>
      <c r="I154">
        <v>4.1900000000000004</v>
      </c>
      <c r="J154">
        <v>76.55</v>
      </c>
    </row>
    <row r="155" spans="1:10" x14ac:dyDescent="0.25">
      <c r="A155" s="3">
        <v>2</v>
      </c>
      <c r="B155" t="s">
        <v>30</v>
      </c>
      <c r="C155">
        <v>570</v>
      </c>
      <c r="D155">
        <v>10</v>
      </c>
      <c r="E155">
        <v>400.5</v>
      </c>
      <c r="F155">
        <v>160</v>
      </c>
      <c r="G155">
        <v>8</v>
      </c>
      <c r="H155">
        <v>2.5</v>
      </c>
      <c r="I155">
        <v>5.84</v>
      </c>
      <c r="J155">
        <v>70.260000000000005</v>
      </c>
    </row>
    <row r="156" spans="1:10" x14ac:dyDescent="0.25">
      <c r="A156" s="3">
        <v>3</v>
      </c>
      <c r="B156" t="s">
        <v>30</v>
      </c>
      <c r="C156">
        <v>660</v>
      </c>
      <c r="D156">
        <v>29.42</v>
      </c>
      <c r="E156">
        <v>484.5</v>
      </c>
      <c r="F156">
        <v>146.5</v>
      </c>
      <c r="G156">
        <v>5</v>
      </c>
      <c r="H156">
        <v>3.31</v>
      </c>
      <c r="I156">
        <v>4.83</v>
      </c>
      <c r="J156">
        <v>73.41</v>
      </c>
    </row>
    <row r="157" spans="1:10" x14ac:dyDescent="0.25">
      <c r="A157" s="3">
        <v>4</v>
      </c>
      <c r="B157" t="s">
        <v>30</v>
      </c>
      <c r="C157">
        <v>570</v>
      </c>
      <c r="D157">
        <v>10</v>
      </c>
      <c r="E157">
        <v>432</v>
      </c>
      <c r="F157">
        <v>128.5</v>
      </c>
      <c r="G157">
        <v>6</v>
      </c>
      <c r="H157">
        <v>3.36</v>
      </c>
      <c r="I157">
        <v>4.58</v>
      </c>
      <c r="J157">
        <v>75.790000000000006</v>
      </c>
    </row>
    <row r="158" spans="1:10" x14ac:dyDescent="0.25">
      <c r="A158" s="3">
        <v>5</v>
      </c>
      <c r="B158" t="s">
        <v>30</v>
      </c>
      <c r="C158">
        <v>510</v>
      </c>
      <c r="D158">
        <v>31.5</v>
      </c>
      <c r="E158">
        <v>375.5</v>
      </c>
      <c r="F158">
        <v>103.5</v>
      </c>
      <c r="G158">
        <v>8</v>
      </c>
      <c r="H158">
        <v>3.63</v>
      </c>
      <c r="I158">
        <v>3.83</v>
      </c>
      <c r="J158">
        <v>73.63</v>
      </c>
    </row>
    <row r="159" spans="1:10" x14ac:dyDescent="0.25">
      <c r="A159" s="3">
        <v>6</v>
      </c>
      <c r="B159" t="s">
        <v>30</v>
      </c>
      <c r="C159">
        <v>600</v>
      </c>
      <c r="D159">
        <v>10</v>
      </c>
      <c r="E159">
        <v>467</v>
      </c>
      <c r="F159">
        <v>123.5</v>
      </c>
      <c r="G159">
        <v>3</v>
      </c>
      <c r="H159">
        <v>3.78</v>
      </c>
      <c r="I159">
        <v>3.73</v>
      </c>
      <c r="J159">
        <v>77.83</v>
      </c>
    </row>
    <row r="160" spans="1:10" x14ac:dyDescent="0.25">
      <c r="A160">
        <v>7</v>
      </c>
      <c r="B160" t="s">
        <v>31</v>
      </c>
      <c r="C160">
        <v>426</v>
      </c>
      <c r="D160">
        <v>21.58</v>
      </c>
      <c r="E160">
        <v>319</v>
      </c>
      <c r="F160">
        <v>85.5</v>
      </c>
      <c r="G160">
        <v>3</v>
      </c>
      <c r="H160">
        <v>3.73</v>
      </c>
      <c r="I160">
        <v>3.57</v>
      </c>
      <c r="J160">
        <v>74.88</v>
      </c>
    </row>
    <row r="161" spans="1:10" x14ac:dyDescent="0.25">
      <c r="A161">
        <v>8</v>
      </c>
      <c r="B161" t="s">
        <v>31</v>
      </c>
      <c r="C161">
        <v>385</v>
      </c>
      <c r="D161">
        <v>10</v>
      </c>
      <c r="E161">
        <v>299</v>
      </c>
      <c r="F161">
        <v>76.5</v>
      </c>
      <c r="G161">
        <v>2</v>
      </c>
      <c r="H161">
        <v>3.91</v>
      </c>
      <c r="I161">
        <v>4.41</v>
      </c>
      <c r="J161">
        <v>77.66</v>
      </c>
    </row>
    <row r="162" spans="1:10" x14ac:dyDescent="0.25">
      <c r="A162">
        <v>9</v>
      </c>
      <c r="B162" t="s">
        <v>31</v>
      </c>
      <c r="C162">
        <v>510</v>
      </c>
      <c r="D162">
        <v>10</v>
      </c>
      <c r="E162">
        <v>362.5</v>
      </c>
      <c r="F162">
        <v>138</v>
      </c>
      <c r="G162">
        <v>6</v>
      </c>
      <c r="H162">
        <v>2.63</v>
      </c>
      <c r="I162">
        <v>4.63</v>
      </c>
      <c r="J162">
        <v>71.08</v>
      </c>
    </row>
    <row r="163" spans="1:10" x14ac:dyDescent="0.25">
      <c r="A163">
        <v>10</v>
      </c>
      <c r="B163" t="s">
        <v>31</v>
      </c>
      <c r="C163">
        <v>620</v>
      </c>
      <c r="D163">
        <v>24.67</v>
      </c>
      <c r="E163">
        <v>442</v>
      </c>
      <c r="F163">
        <v>153.5</v>
      </c>
      <c r="G163">
        <v>5</v>
      </c>
      <c r="H163">
        <v>2.88</v>
      </c>
      <c r="I163">
        <v>4.34</v>
      </c>
      <c r="J163">
        <v>71.290000000000006</v>
      </c>
    </row>
    <row r="164" spans="1:10" x14ac:dyDescent="0.25">
      <c r="A164">
        <v>11</v>
      </c>
      <c r="B164" t="s">
        <v>31</v>
      </c>
      <c r="C164">
        <v>540</v>
      </c>
      <c r="D164">
        <v>18.329999999999998</v>
      </c>
      <c r="E164">
        <v>396.5</v>
      </c>
      <c r="F164">
        <v>125.5</v>
      </c>
      <c r="G164">
        <v>7</v>
      </c>
      <c r="H164">
        <v>3.16</v>
      </c>
      <c r="I164">
        <v>3.48</v>
      </c>
      <c r="J164">
        <v>73.430000000000007</v>
      </c>
    </row>
    <row r="165" spans="1:10" x14ac:dyDescent="0.25">
      <c r="A165">
        <v>12</v>
      </c>
      <c r="B165" t="s">
        <v>31</v>
      </c>
      <c r="C165">
        <v>510</v>
      </c>
      <c r="D165">
        <v>10</v>
      </c>
      <c r="E165">
        <v>389.5</v>
      </c>
      <c r="F165">
        <v>111</v>
      </c>
      <c r="G165">
        <v>9</v>
      </c>
      <c r="H165">
        <v>3.51</v>
      </c>
      <c r="I165">
        <v>3.54</v>
      </c>
      <c r="J165">
        <v>76.37</v>
      </c>
    </row>
    <row r="166" spans="1:10" x14ac:dyDescent="0.25">
      <c r="A166">
        <v>13</v>
      </c>
      <c r="B166" t="s">
        <v>31</v>
      </c>
      <c r="C166">
        <v>545</v>
      </c>
      <c r="D166">
        <v>10.5</v>
      </c>
      <c r="E166">
        <v>404</v>
      </c>
      <c r="F166">
        <v>131</v>
      </c>
      <c r="G166">
        <v>7</v>
      </c>
      <c r="H166">
        <v>3.08</v>
      </c>
      <c r="I166">
        <v>4.16</v>
      </c>
      <c r="J166">
        <v>74.13</v>
      </c>
    </row>
    <row r="167" spans="1:10" x14ac:dyDescent="0.25">
      <c r="A167">
        <v>14</v>
      </c>
      <c r="B167" t="s">
        <v>32</v>
      </c>
      <c r="C167">
        <v>440</v>
      </c>
      <c r="D167">
        <v>32.75</v>
      </c>
      <c r="E167">
        <v>347</v>
      </c>
      <c r="F167">
        <v>60.5</v>
      </c>
      <c r="G167">
        <v>3</v>
      </c>
      <c r="H167">
        <v>5.74</v>
      </c>
      <c r="I167">
        <v>2.59</v>
      </c>
      <c r="J167">
        <v>78.86</v>
      </c>
    </row>
    <row r="168" spans="1:10" x14ac:dyDescent="0.25">
      <c r="A168">
        <v>15</v>
      </c>
      <c r="B168" t="s">
        <v>32</v>
      </c>
      <c r="C168">
        <v>390</v>
      </c>
      <c r="D168">
        <v>10</v>
      </c>
      <c r="E168">
        <v>314.5</v>
      </c>
      <c r="F168">
        <v>66</v>
      </c>
      <c r="G168">
        <v>5</v>
      </c>
      <c r="H168">
        <v>4.7699999999999996</v>
      </c>
      <c r="I168">
        <v>2.86</v>
      </c>
      <c r="J168">
        <v>80.64</v>
      </c>
    </row>
    <row r="169" spans="1:10" x14ac:dyDescent="0.25">
      <c r="A169">
        <v>16</v>
      </c>
      <c r="B169" t="s">
        <v>32</v>
      </c>
      <c r="C169">
        <v>475</v>
      </c>
      <c r="D169">
        <v>10</v>
      </c>
      <c r="E169">
        <v>369.5</v>
      </c>
      <c r="F169">
        <v>96</v>
      </c>
      <c r="G169">
        <v>2</v>
      </c>
      <c r="H169">
        <v>3.85</v>
      </c>
      <c r="I169">
        <v>4.0599999999999996</v>
      </c>
      <c r="J169">
        <v>77.790000000000006</v>
      </c>
    </row>
    <row r="170" spans="1:10" x14ac:dyDescent="0.25">
      <c r="A170">
        <v>17</v>
      </c>
      <c r="B170" t="s">
        <v>32</v>
      </c>
      <c r="C170">
        <v>560</v>
      </c>
      <c r="D170">
        <v>20.420000000000002</v>
      </c>
      <c r="E170">
        <v>414.5</v>
      </c>
      <c r="F170">
        <v>125.5</v>
      </c>
      <c r="G170">
        <v>4</v>
      </c>
      <c r="H170">
        <v>3.3</v>
      </c>
      <c r="I170">
        <v>4.63</v>
      </c>
      <c r="J170">
        <v>74.02</v>
      </c>
    </row>
    <row r="171" spans="1:10" x14ac:dyDescent="0.25">
      <c r="A171">
        <v>18</v>
      </c>
      <c r="B171" t="s">
        <v>32</v>
      </c>
      <c r="C171">
        <v>500</v>
      </c>
      <c r="D171">
        <v>16.920000000000002</v>
      </c>
      <c r="E171">
        <v>391.5</v>
      </c>
      <c r="F171">
        <v>92</v>
      </c>
      <c r="G171">
        <v>5</v>
      </c>
      <c r="H171">
        <v>4.26</v>
      </c>
      <c r="I171">
        <v>3.37</v>
      </c>
      <c r="J171">
        <v>78.3</v>
      </c>
    </row>
    <row r="172" spans="1:10" x14ac:dyDescent="0.25">
      <c r="A172">
        <v>19</v>
      </c>
      <c r="B172" t="s">
        <v>32</v>
      </c>
      <c r="C172">
        <v>420</v>
      </c>
      <c r="D172">
        <v>20.83</v>
      </c>
      <c r="E172">
        <v>300</v>
      </c>
      <c r="F172">
        <v>99.5</v>
      </c>
      <c r="G172">
        <v>2</v>
      </c>
      <c r="H172">
        <v>3.02</v>
      </c>
      <c r="I172">
        <v>5.8</v>
      </c>
      <c r="J172">
        <v>71.430000000000007</v>
      </c>
    </row>
    <row r="173" spans="1:10" x14ac:dyDescent="0.25">
      <c r="A173">
        <v>20</v>
      </c>
      <c r="B173" t="s">
        <v>32</v>
      </c>
      <c r="C173">
        <v>450</v>
      </c>
      <c r="D173">
        <v>62.58</v>
      </c>
      <c r="E173">
        <v>301</v>
      </c>
      <c r="F173">
        <v>86.5</v>
      </c>
      <c r="G173">
        <v>6</v>
      </c>
      <c r="H173">
        <v>3.48</v>
      </c>
      <c r="I173">
        <v>3.79</v>
      </c>
      <c r="J173">
        <v>66.89</v>
      </c>
    </row>
    <row r="174" spans="1:10" x14ac:dyDescent="0.25">
      <c r="A174">
        <v>21</v>
      </c>
      <c r="B174" t="s">
        <v>33</v>
      </c>
      <c r="C174">
        <v>570</v>
      </c>
      <c r="D174">
        <v>26.33</v>
      </c>
      <c r="E174">
        <v>439</v>
      </c>
      <c r="F174">
        <v>105</v>
      </c>
      <c r="G174">
        <v>7</v>
      </c>
      <c r="H174">
        <v>4.18</v>
      </c>
      <c r="I174">
        <v>3.28</v>
      </c>
      <c r="J174">
        <v>77.02</v>
      </c>
    </row>
    <row r="175" spans="1:10" x14ac:dyDescent="0.25">
      <c r="A175">
        <v>22</v>
      </c>
      <c r="B175" t="s">
        <v>33</v>
      </c>
      <c r="C175">
        <v>580</v>
      </c>
      <c r="D175">
        <v>25.67</v>
      </c>
      <c r="E175">
        <v>450.5</v>
      </c>
      <c r="F175">
        <v>104</v>
      </c>
      <c r="G175">
        <v>4</v>
      </c>
      <c r="H175">
        <v>4.33</v>
      </c>
      <c r="I175">
        <v>2.93</v>
      </c>
      <c r="J175">
        <v>77.67</v>
      </c>
    </row>
    <row r="176" spans="1:10" x14ac:dyDescent="0.25">
      <c r="A176">
        <v>23</v>
      </c>
      <c r="B176" t="s">
        <v>33</v>
      </c>
      <c r="C176">
        <v>630</v>
      </c>
      <c r="D176">
        <v>10</v>
      </c>
      <c r="E176">
        <v>514</v>
      </c>
      <c r="F176">
        <v>106.5</v>
      </c>
      <c r="G176">
        <v>8</v>
      </c>
      <c r="H176">
        <v>4.83</v>
      </c>
      <c r="I176">
        <v>2.57</v>
      </c>
      <c r="J176">
        <v>81.59</v>
      </c>
    </row>
    <row r="177" spans="1:10" x14ac:dyDescent="0.25">
      <c r="A177">
        <v>24</v>
      </c>
      <c r="B177" t="s">
        <v>33</v>
      </c>
      <c r="C177">
        <v>615</v>
      </c>
      <c r="D177">
        <v>19</v>
      </c>
      <c r="E177">
        <v>487</v>
      </c>
      <c r="F177">
        <v>109.5</v>
      </c>
      <c r="G177">
        <v>4</v>
      </c>
      <c r="H177">
        <v>4.45</v>
      </c>
      <c r="I177">
        <v>3.33</v>
      </c>
      <c r="J177">
        <v>79.19</v>
      </c>
    </row>
    <row r="178" spans="1:10" x14ac:dyDescent="0.25">
      <c r="A178">
        <v>25</v>
      </c>
      <c r="B178" t="s">
        <v>33</v>
      </c>
      <c r="C178">
        <v>555</v>
      </c>
      <c r="D178">
        <v>10</v>
      </c>
      <c r="E178">
        <v>474</v>
      </c>
      <c r="F178">
        <v>71.5</v>
      </c>
      <c r="G178">
        <v>3</v>
      </c>
      <c r="H178">
        <v>6.63</v>
      </c>
      <c r="I178">
        <v>2.2799999999999998</v>
      </c>
      <c r="J178">
        <v>85.41</v>
      </c>
    </row>
    <row r="179" spans="1:10" x14ac:dyDescent="0.25">
      <c r="A179">
        <v>26</v>
      </c>
      <c r="B179" t="s">
        <v>33</v>
      </c>
      <c r="C179">
        <v>630</v>
      </c>
      <c r="D179">
        <v>20</v>
      </c>
      <c r="E179">
        <v>483</v>
      </c>
      <c r="F179">
        <v>127.5</v>
      </c>
      <c r="G179">
        <v>5</v>
      </c>
      <c r="H179">
        <v>3.79</v>
      </c>
      <c r="I179">
        <v>3.23</v>
      </c>
      <c r="J179">
        <v>76.67</v>
      </c>
    </row>
    <row r="180" spans="1:10" x14ac:dyDescent="0.25">
      <c r="A180">
        <v>27</v>
      </c>
      <c r="B180" t="s">
        <v>33</v>
      </c>
      <c r="C180">
        <v>560</v>
      </c>
      <c r="D180">
        <v>10</v>
      </c>
      <c r="E180">
        <v>464.5</v>
      </c>
      <c r="F180">
        <v>86</v>
      </c>
      <c r="G180">
        <v>4</v>
      </c>
      <c r="H180">
        <v>5.4</v>
      </c>
      <c r="I180">
        <v>2.71</v>
      </c>
      <c r="J180">
        <v>82.95</v>
      </c>
    </row>
    <row r="181" spans="1:10" x14ac:dyDescent="0.25">
      <c r="A181">
        <v>28</v>
      </c>
      <c r="B181" t="s">
        <v>34</v>
      </c>
      <c r="C181">
        <v>425</v>
      </c>
      <c r="D181">
        <v>32.83</v>
      </c>
      <c r="E181">
        <v>331</v>
      </c>
      <c r="F181">
        <v>61.5</v>
      </c>
      <c r="G181">
        <v>2</v>
      </c>
      <c r="H181">
        <v>5.38</v>
      </c>
      <c r="I181">
        <v>3.26</v>
      </c>
      <c r="J181">
        <v>77.88</v>
      </c>
    </row>
    <row r="182" spans="1:10" x14ac:dyDescent="0.25">
      <c r="A182">
        <v>29</v>
      </c>
      <c r="B182" t="s">
        <v>34</v>
      </c>
      <c r="C182">
        <v>460</v>
      </c>
      <c r="D182">
        <v>12.33</v>
      </c>
      <c r="E182">
        <v>377.5</v>
      </c>
      <c r="F182">
        <v>70.5</v>
      </c>
      <c r="G182">
        <v>1</v>
      </c>
      <c r="H182">
        <v>5.35</v>
      </c>
      <c r="I182">
        <v>3.02</v>
      </c>
      <c r="J182">
        <v>82.07</v>
      </c>
    </row>
    <row r="183" spans="1:10" x14ac:dyDescent="0.25">
      <c r="A183">
        <v>30</v>
      </c>
      <c r="B183" t="s">
        <v>34</v>
      </c>
      <c r="C183">
        <v>530</v>
      </c>
      <c r="D183">
        <v>10</v>
      </c>
      <c r="E183">
        <v>432.5</v>
      </c>
      <c r="F183">
        <v>88</v>
      </c>
      <c r="G183">
        <v>3</v>
      </c>
      <c r="H183">
        <v>4.91</v>
      </c>
      <c r="I183">
        <v>3.05</v>
      </c>
      <c r="J183">
        <v>81.599999999999994</v>
      </c>
    </row>
    <row r="184" spans="1:10" x14ac:dyDescent="0.25">
      <c r="A184">
        <v>31</v>
      </c>
      <c r="B184" t="s">
        <v>34</v>
      </c>
      <c r="C184">
        <v>525</v>
      </c>
      <c r="D184">
        <v>10</v>
      </c>
      <c r="E184">
        <v>411</v>
      </c>
      <c r="F184">
        <v>104.5</v>
      </c>
      <c r="G184">
        <v>4</v>
      </c>
      <c r="H184">
        <v>3.93</v>
      </c>
      <c r="I184">
        <v>3.8</v>
      </c>
      <c r="J184">
        <v>78.290000000000006</v>
      </c>
    </row>
    <row r="185" spans="1:10" x14ac:dyDescent="0.25">
      <c r="A185">
        <v>32</v>
      </c>
      <c r="B185" t="s">
        <v>34</v>
      </c>
      <c r="C185">
        <v>535</v>
      </c>
      <c r="D185">
        <v>10</v>
      </c>
      <c r="E185">
        <v>423</v>
      </c>
      <c r="F185">
        <v>102.5</v>
      </c>
      <c r="G185">
        <v>4</v>
      </c>
      <c r="H185">
        <v>4.13</v>
      </c>
      <c r="I185">
        <v>3.69</v>
      </c>
      <c r="J185">
        <v>79.069999999999993</v>
      </c>
    </row>
    <row r="186" spans="1:10" x14ac:dyDescent="0.25">
      <c r="A186">
        <v>33</v>
      </c>
      <c r="B186" t="s">
        <v>34</v>
      </c>
      <c r="C186">
        <v>560</v>
      </c>
      <c r="D186">
        <v>10</v>
      </c>
      <c r="E186">
        <v>483.5</v>
      </c>
      <c r="F186">
        <v>67</v>
      </c>
      <c r="G186">
        <v>4</v>
      </c>
      <c r="H186">
        <v>7.22</v>
      </c>
      <c r="I186">
        <v>1.99</v>
      </c>
      <c r="J186">
        <v>86.34</v>
      </c>
    </row>
    <row r="187" spans="1:10" x14ac:dyDescent="0.25">
      <c r="A187">
        <v>34</v>
      </c>
      <c r="B187" t="s">
        <v>34</v>
      </c>
      <c r="C187">
        <v>420</v>
      </c>
      <c r="D187">
        <v>10</v>
      </c>
      <c r="E187">
        <v>404</v>
      </c>
      <c r="F187">
        <v>6.5</v>
      </c>
      <c r="G187">
        <v>0</v>
      </c>
      <c r="H187">
        <v>62.15</v>
      </c>
      <c r="I187">
        <v>0.3</v>
      </c>
      <c r="J187">
        <v>96.19</v>
      </c>
    </row>
    <row r="188" spans="1:10" x14ac:dyDescent="0.25">
      <c r="A188" s="3">
        <v>35</v>
      </c>
      <c r="B188" s="2" t="s">
        <v>35</v>
      </c>
      <c r="C188" s="2">
        <v>240</v>
      </c>
      <c r="D188" s="2">
        <v>10</v>
      </c>
      <c r="E188" s="2">
        <v>230.5</v>
      </c>
      <c r="F188" s="2">
        <v>0</v>
      </c>
      <c r="G188" s="2">
        <v>0</v>
      </c>
      <c r="H188" s="2" t="s">
        <v>37</v>
      </c>
      <c r="I188" s="2">
        <v>0</v>
      </c>
      <c r="J188" s="2">
        <v>96.04</v>
      </c>
    </row>
    <row r="189" spans="1:10" x14ac:dyDescent="0.25">
      <c r="A189" s="3">
        <v>36</v>
      </c>
      <c r="B189" t="s">
        <v>35</v>
      </c>
      <c r="C189">
        <v>361</v>
      </c>
      <c r="D189">
        <v>10</v>
      </c>
      <c r="E189">
        <v>277.5</v>
      </c>
      <c r="F189">
        <v>74</v>
      </c>
      <c r="G189">
        <v>3</v>
      </c>
      <c r="H189">
        <v>3.75</v>
      </c>
      <c r="I189">
        <v>3.03</v>
      </c>
      <c r="J189">
        <v>76.87</v>
      </c>
    </row>
    <row r="190" spans="1:10" x14ac:dyDescent="0.25">
      <c r="A190" s="3">
        <v>37</v>
      </c>
      <c r="B190" t="s">
        <v>35</v>
      </c>
      <c r="C190">
        <v>300</v>
      </c>
      <c r="D190">
        <v>10</v>
      </c>
      <c r="E190">
        <v>205.5</v>
      </c>
      <c r="F190">
        <v>85</v>
      </c>
      <c r="G190">
        <v>5</v>
      </c>
      <c r="H190">
        <v>2.42</v>
      </c>
      <c r="I190">
        <v>4.67</v>
      </c>
      <c r="J190">
        <v>68.5</v>
      </c>
    </row>
    <row r="191" spans="1:10" x14ac:dyDescent="0.25">
      <c r="A191" s="3">
        <v>38</v>
      </c>
      <c r="B191" t="s">
        <v>35</v>
      </c>
      <c r="C191">
        <v>270</v>
      </c>
      <c r="D191">
        <v>10</v>
      </c>
      <c r="E191">
        <v>203</v>
      </c>
      <c r="F191">
        <v>57.5</v>
      </c>
      <c r="G191">
        <v>2</v>
      </c>
      <c r="H191">
        <v>3.53</v>
      </c>
      <c r="I191">
        <v>3.25</v>
      </c>
      <c r="J191">
        <v>75.19</v>
      </c>
    </row>
    <row r="192" spans="1:10" x14ac:dyDescent="0.25">
      <c r="A192" s="3">
        <v>39</v>
      </c>
      <c r="B192" t="s">
        <v>35</v>
      </c>
      <c r="C192">
        <v>300</v>
      </c>
      <c r="D192">
        <v>71.58</v>
      </c>
      <c r="E192">
        <v>182.5</v>
      </c>
      <c r="F192">
        <v>46</v>
      </c>
      <c r="G192">
        <v>4</v>
      </c>
      <c r="H192">
        <v>3.97</v>
      </c>
      <c r="I192">
        <v>3.29</v>
      </c>
      <c r="J192">
        <v>60.83</v>
      </c>
    </row>
    <row r="193" spans="1:10" x14ac:dyDescent="0.25">
      <c r="A193" s="3">
        <v>40</v>
      </c>
      <c r="B193" t="s">
        <v>35</v>
      </c>
      <c r="C193">
        <v>425</v>
      </c>
      <c r="D193">
        <v>25.08</v>
      </c>
      <c r="E193">
        <v>289</v>
      </c>
      <c r="F193">
        <v>111</v>
      </c>
      <c r="G193">
        <v>4</v>
      </c>
      <c r="H193">
        <v>2.6</v>
      </c>
      <c r="I193">
        <v>6.23</v>
      </c>
      <c r="J193">
        <v>68</v>
      </c>
    </row>
    <row r="194" spans="1:10" x14ac:dyDescent="0.25">
      <c r="A194" s="3">
        <v>41</v>
      </c>
      <c r="B194" s="2" t="s">
        <v>35</v>
      </c>
      <c r="C194" s="2">
        <v>420</v>
      </c>
      <c r="D194" s="2">
        <v>10</v>
      </c>
      <c r="E194" s="2">
        <v>410.5</v>
      </c>
      <c r="F194" s="2">
        <v>0</v>
      </c>
      <c r="G194" s="2">
        <v>0</v>
      </c>
      <c r="H194" s="2" t="s">
        <v>37</v>
      </c>
      <c r="I194" s="2">
        <v>0</v>
      </c>
      <c r="J194" s="2">
        <v>97.74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mean</vt:lpstr>
      <vt:lpstr>z_score</vt:lpstr>
      <vt:lpstr>7days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Sigmund</dc:creator>
  <cp:lastModifiedBy>Jan Sigmund</cp:lastModifiedBy>
  <dcterms:created xsi:type="dcterms:W3CDTF">2021-03-31T20:21:15Z</dcterms:created>
  <dcterms:modified xsi:type="dcterms:W3CDTF">2021-04-29T11:32:53Z</dcterms:modified>
</cp:coreProperties>
</file>