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5" yWindow="122" windowWidth="20731" windowHeight="9278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45621"/>
</workbook>
</file>

<file path=xl/calcChain.xml><?xml version="1.0" encoding="utf-8"?>
<calcChain xmlns="http://schemas.openxmlformats.org/spreadsheetml/2006/main">
  <c r="I1" i="5" l="1"/>
  <c r="L2" i="4"/>
  <c r="G16" i="4" l="1"/>
  <c r="F2" i="4"/>
  <c r="G2" i="4" s="1"/>
  <c r="H2" i="4" s="1"/>
  <c r="I2" i="4" s="1"/>
  <c r="J2" i="4" s="1"/>
  <c r="C21" i="4"/>
  <c r="D21" i="4" s="1"/>
  <c r="C12" i="4"/>
  <c r="C12" i="2"/>
  <c r="O4" i="2"/>
  <c r="B12" i="2"/>
  <c r="G1" i="2"/>
  <c r="H1" i="2"/>
  <c r="I1" i="2"/>
  <c r="J1" i="2"/>
  <c r="K1" i="2"/>
  <c r="F1" i="2"/>
  <c r="L31" i="2"/>
  <c r="L16" i="1"/>
  <c r="P7" i="2"/>
  <c r="K7" i="1"/>
  <c r="K2" i="2" l="1"/>
  <c r="J2" i="2"/>
  <c r="I2" i="2"/>
  <c r="H2" i="2"/>
  <c r="G2" i="2"/>
  <c r="F2" i="2"/>
  <c r="C15" i="2"/>
  <c r="F14" i="4"/>
  <c r="E14" i="4"/>
  <c r="D12" i="3"/>
  <c r="N4" i="2" l="1"/>
  <c r="M9" i="1"/>
</calcChain>
</file>

<file path=xl/sharedStrings.xml><?xml version="1.0" encoding="utf-8"?>
<sst xmlns="http://schemas.openxmlformats.org/spreadsheetml/2006/main" count="26" uniqueCount="23">
  <si>
    <t>Uб, В</t>
  </si>
  <si>
    <t>Ек, В</t>
  </si>
  <si>
    <t>нагузочная прямая????????</t>
  </si>
  <si>
    <t>Iб,мкА</t>
  </si>
  <si>
    <t>Iк, мА</t>
  </si>
  <si>
    <t>Iб1= 10мкА</t>
  </si>
  <si>
    <t>Iб2= 15мкА</t>
  </si>
  <si>
    <t>Iб3= 20мкА</t>
  </si>
  <si>
    <t>Iб4= 25мкА</t>
  </si>
  <si>
    <t>Iб, мкА</t>
  </si>
  <si>
    <t>Ек = 6В</t>
  </si>
  <si>
    <t>Ек = 3В</t>
  </si>
  <si>
    <t>Ес, В</t>
  </si>
  <si>
    <t>Iс, мА</t>
  </si>
  <si>
    <t>Uз1 = 2,0 В</t>
  </si>
  <si>
    <t>Uз4 = 2,6 В</t>
  </si>
  <si>
    <t>Uз3 = 2,4 В</t>
  </si>
  <si>
    <t>Uз, В</t>
  </si>
  <si>
    <t>Ес = 3 В</t>
  </si>
  <si>
    <t>Ес = 6 В</t>
  </si>
  <si>
    <t>Iбн1 = 6,3 мкА</t>
  </si>
  <si>
    <t>Iбн2 = 3 мкА</t>
  </si>
  <si>
    <t>Uз2 = 2,2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</si>
</sst>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164" fontId="0" fillId="0" borderId="0" xfId="0" applyNumberFormat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Border="1"/>
    <xf numFmtId="0" fontId="0" fillId="0" borderId="21" xfId="0" applyBorder="1"/>
    <xf numFmtId="0" fontId="0" fillId="0" borderId="8" xfId="0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0" xfId="0" applyBorder="1"/>
    <xf numFmtId="0" fontId="0" fillId="0" borderId="24" xfId="0" applyFill="1" applyBorder="1"/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ВАХ</a:t>
            </a:r>
            <a:r>
              <a:rPr lang="ru-RU" baseline="0"/>
              <a:t> биполярного транзистора</a:t>
            </a:r>
            <a:endParaRPr lang="ru-RU"/>
          </a:p>
        </c:rich>
      </c:tx>
      <c:layout>
        <c:manualLayout>
          <c:xMode val="edge"/>
          <c:yMode val="edge"/>
          <c:x val="0.18529855643044618"/>
          <c:y val="1.38888888888888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6530183727034133E-2"/>
          <c:y val="0.13473388743073783"/>
          <c:w val="0.85536570428696423"/>
          <c:h val="0.7439464858559347"/>
        </c:manualLayout>
      </c:layout>
      <c:scatterChart>
        <c:scatterStyle val="smoothMarker"/>
        <c:varyColors val="0"/>
        <c:ser>
          <c:idx val="0"/>
          <c:order val="0"/>
          <c:dLbls>
            <c:dLbl>
              <c:idx val="5"/>
              <c:layout>
                <c:manualLayout>
                  <c:x val="-6.3370954799927603E-2"/>
                  <c:y val="-4.7501034176059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cust"/>
            <c:noEndCap val="0"/>
            <c:plus>
              <c:numLit>
                <c:formatCode>\О\с\н\о\в\н\о\й</c:formatCode>
                <c:ptCount val="1"/>
                <c:pt idx="0">
                  <c:v>1</c:v>
                </c:pt>
              </c:numLit>
            </c:plus>
            <c:minus>
              <c:numRef>
                <c:f>Лист1!$D$5:$M$5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</c:v>
                  </c:pt>
                  <c:pt idx="5">
                    <c:v>6.3</c:v>
                  </c:pt>
                  <c:pt idx="6">
                    <c:v>10</c:v>
                  </c:pt>
                  <c:pt idx="7">
                    <c:v>18</c:v>
                  </c:pt>
                  <c:pt idx="8">
                    <c:v>26</c:v>
                  </c:pt>
                  <c:pt idx="9">
                    <c:v>33</c:v>
                  </c:pt>
                </c:numCache>
              </c:numRef>
            </c:minus>
            <c:spPr>
              <a:ln>
                <a:noFill/>
                <a:prstDash val="dash"/>
              </a:ln>
            </c:spPr>
          </c:errBars>
          <c:errBars>
            <c:errDir val="x"/>
            <c:errBarType val="both"/>
            <c:errValType val="cust"/>
            <c:noEndCap val="0"/>
            <c:plus>
              <c:numLit>
                <c:formatCode>\О\с\н\о\в\н\о\й</c:formatCode>
                <c:ptCount val="1"/>
                <c:pt idx="0">
                  <c:v>0</c:v>
                </c:pt>
              </c:numLit>
            </c:plus>
            <c:minus>
              <c:numRef>
                <c:f>Лист1!$D$4:$M$4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0.5</c:v>
                  </c:pt>
                  <c:pt idx="4">
                    <c:v>0.6</c:v>
                  </c:pt>
                  <c:pt idx="5">
                    <c:v>0.66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1</c:v>
                  </c:pt>
                </c:numCache>
              </c:numRef>
            </c:minus>
            <c:spPr>
              <a:ln>
                <a:noFill/>
                <a:prstDash val="dash"/>
              </a:ln>
            </c:spPr>
          </c:errBars>
          <c:xVal>
            <c:numRef>
              <c:f>Лист1!$D$4:$M$4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0.66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Лист1!$D$5:$M$5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6.3</c:v>
                </c:pt>
                <c:pt idx="6">
                  <c:v>10</c:v>
                </c:pt>
                <c:pt idx="7">
                  <c:v>18</c:v>
                </c:pt>
                <c:pt idx="8">
                  <c:v>26</c:v>
                </c:pt>
                <c:pt idx="9">
                  <c:v>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67424"/>
        <c:axId val="266169344"/>
      </c:scatterChart>
      <c:valAx>
        <c:axId val="26616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бэ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191157042869641"/>
              <c:y val="0.70275444736074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6169344"/>
        <c:crosses val="autoZero"/>
        <c:crossBetween val="midCat"/>
      </c:valAx>
      <c:valAx>
        <c:axId val="2661693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ru-RU"/>
                  <a:t>б,</a:t>
                </a:r>
                <a:r>
                  <a:rPr lang="ru-RU" baseline="0"/>
                  <a:t> мкА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0555555555555555E-2"/>
              <c:y val="3.63250947798191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616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Выходные</a:t>
            </a:r>
            <a:r>
              <a:rPr lang="ru-RU" baseline="0"/>
              <a:t> характеристики биполярного транзистора</a:t>
            </a:r>
            <a:endParaRPr lang="ru-R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780183727034106E-2"/>
          <c:y val="0.25569868137740265"/>
          <c:w val="0.69518598924275987"/>
          <c:h val="0.55964386188253412"/>
        </c:manualLayout>
      </c:layout>
      <c:scatterChart>
        <c:scatterStyle val="smoothMarker"/>
        <c:varyColors val="0"/>
        <c:ser>
          <c:idx val="5"/>
          <c:order val="0"/>
          <c:tx>
            <c:v>Iбр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Лист2!$E$5:$K$5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Лист2!$E$2:$K$2</c:f>
              <c:numCache>
                <c:formatCode>0.00</c:formatCode>
                <c:ptCount val="7"/>
                <c:pt idx="0" formatCode="General">
                  <c:v>0</c:v>
                </c:pt>
                <c:pt idx="1">
                  <c:v>1.3860000000000001</c:v>
                </c:pt>
                <c:pt idx="2">
                  <c:v>1.3860000000000001</c:v>
                </c:pt>
                <c:pt idx="3">
                  <c:v>1.3891500000000001</c:v>
                </c:pt>
                <c:pt idx="4">
                  <c:v>1.3904099999999999</c:v>
                </c:pt>
                <c:pt idx="5">
                  <c:v>1.39167</c:v>
                </c:pt>
                <c:pt idx="6">
                  <c:v>1.3923000000000001</c:v>
                </c:pt>
              </c:numCache>
            </c:numRef>
          </c:yVal>
          <c:smooth val="1"/>
        </c:ser>
        <c:ser>
          <c:idx val="0"/>
          <c:order val="1"/>
          <c:tx>
            <c:v>Iб1</c:v>
          </c:tx>
          <c:marker>
            <c:symbol val="none"/>
          </c:marker>
          <c:xVal>
            <c:numRef>
              <c:f>Лист2!$E$5:$K$5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Лист2!$E$6:$K$6</c:f>
              <c:numCache>
                <c:formatCode>General</c:formatCode>
                <c:ptCount val="7"/>
                <c:pt idx="0">
                  <c:v>0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</c:numCache>
            </c:numRef>
          </c:yVal>
          <c:smooth val="1"/>
        </c:ser>
        <c:ser>
          <c:idx val="1"/>
          <c:order val="2"/>
          <c:tx>
            <c:v>Iб2</c:v>
          </c:tx>
          <c:marker>
            <c:symbol val="none"/>
          </c:marker>
          <c:xVal>
            <c:numRef>
              <c:f>Лист2!$E$5:$K$5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Лист2!$E$7:$K$7</c:f>
              <c:numCache>
                <c:formatCode>General</c:formatCode>
                <c:ptCount val="7"/>
                <c:pt idx="0">
                  <c:v>0</c:v>
                </c:pt>
                <c:pt idx="1">
                  <c:v>2.7</c:v>
                </c:pt>
                <c:pt idx="2">
                  <c:v>2.75</c:v>
                </c:pt>
                <c:pt idx="3">
                  <c:v>2.77</c:v>
                </c:pt>
                <c:pt idx="4">
                  <c:v>2.8</c:v>
                </c:pt>
                <c:pt idx="5">
                  <c:v>2.81</c:v>
                </c:pt>
                <c:pt idx="6">
                  <c:v>2.81</c:v>
                </c:pt>
              </c:numCache>
            </c:numRef>
          </c:yVal>
          <c:smooth val="1"/>
        </c:ser>
        <c:ser>
          <c:idx val="2"/>
          <c:order val="3"/>
          <c:tx>
            <c:v>Iб3</c:v>
          </c:tx>
          <c:marker>
            <c:symbol val="none"/>
          </c:marker>
          <c:xVal>
            <c:numRef>
              <c:f>Лист2!$E$5:$K$5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Лист2!$E$8:$K$8</c:f>
              <c:numCache>
                <c:formatCode>General</c:formatCode>
                <c:ptCount val="7"/>
                <c:pt idx="0">
                  <c:v>0</c:v>
                </c:pt>
                <c:pt idx="1">
                  <c:v>4.41</c:v>
                </c:pt>
                <c:pt idx="2">
                  <c:v>4.42</c:v>
                </c:pt>
                <c:pt idx="3">
                  <c:v>4.42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4.4000000000000004</c:v>
                </c:pt>
              </c:numCache>
            </c:numRef>
          </c:yVal>
          <c:smooth val="1"/>
        </c:ser>
        <c:ser>
          <c:idx val="3"/>
          <c:order val="4"/>
          <c:tx>
            <c:v>Iб4</c:v>
          </c:tx>
          <c:marker>
            <c:symbol val="none"/>
          </c:marker>
          <c:xVal>
            <c:numRef>
              <c:f>Лист2!$E$5:$K$5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Лист2!$E$9:$K$9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5.05</c:v>
                </c:pt>
                <c:pt idx="3">
                  <c:v>5.0999999999999996</c:v>
                </c:pt>
                <c:pt idx="4">
                  <c:v>5.15</c:v>
                </c:pt>
                <c:pt idx="5">
                  <c:v>5.2</c:v>
                </c:pt>
                <c:pt idx="6">
                  <c:v>5.4</c:v>
                </c:pt>
              </c:numCache>
            </c:numRef>
          </c:yVal>
          <c:smooth val="1"/>
        </c:ser>
        <c:ser>
          <c:idx val="4"/>
          <c:order val="5"/>
          <c:tx>
            <c:v>нагр. прямая</c:v>
          </c:tx>
          <c:marker>
            <c:symbol val="none"/>
          </c:marker>
          <c:dPt>
            <c:idx val="2"/>
            <c:bubble3D val="0"/>
          </c:dPt>
          <c:dLbls>
            <c:dLbl>
              <c:idx val="2"/>
              <c:layout>
                <c:manualLayout>
                  <c:x val="0"/>
                  <c:y val="-3.1936127744510975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А</a:t>
                    </a:r>
                    <a:r>
                      <a:rPr lang="ru-RU" baseline="0"/>
                      <a:t> - нач. т.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Лист2!$N$2:$N$4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3.5</c:v>
                </c:pt>
              </c:numCache>
            </c:numRef>
          </c:xVal>
          <c:yVal>
            <c:numRef>
              <c:f>Лист2!$O$2:$O$4</c:f>
              <c:numCache>
                <c:formatCode>General</c:formatCode>
                <c:ptCount val="3"/>
                <c:pt idx="0">
                  <c:v>0</c:v>
                </c:pt>
                <c:pt idx="1">
                  <c:v>2.8</c:v>
                </c:pt>
                <c:pt idx="2">
                  <c:v>1.4</c:v>
                </c:pt>
              </c:numCache>
            </c:numRef>
          </c:yVal>
          <c:smooth val="1"/>
        </c:ser>
        <c:ser>
          <c:idx val="6"/>
          <c:order val="6"/>
          <c:tx>
            <c:v>Iнб2</c:v>
          </c:tx>
          <c:spPr>
            <a:ln>
              <a:prstDash val="lgDash"/>
            </a:ln>
          </c:spPr>
          <c:marker>
            <c:symbol val="none"/>
          </c:marker>
          <c:xVal>
            <c:numRef>
              <c:f>Лист2!$E$5:$K$5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Лист2!$E$1:$K$1</c:f>
              <c:numCache>
                <c:formatCode>General</c:formatCode>
                <c:ptCount val="7"/>
                <c:pt idx="0">
                  <c:v>0</c:v>
                </c:pt>
                <c:pt idx="1">
                  <c:v>0.63500000000000001</c:v>
                </c:pt>
                <c:pt idx="2">
                  <c:v>0.63500000000000001</c:v>
                </c:pt>
                <c:pt idx="3">
                  <c:v>0.63500000000000001</c:v>
                </c:pt>
                <c:pt idx="4">
                  <c:v>0.63500000000000001</c:v>
                </c:pt>
                <c:pt idx="5">
                  <c:v>0.63500000000000001</c:v>
                </c:pt>
                <c:pt idx="6">
                  <c:v>0.63500000000000001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08416"/>
        <c:axId val="266910336"/>
      </c:scatterChart>
      <c:valAx>
        <c:axId val="2669084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кэ,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8443036651522324"/>
              <c:y val="0.815890269283152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6910336"/>
        <c:crosses val="autoZero"/>
        <c:crossBetween val="midCat"/>
      </c:valAx>
      <c:valAx>
        <c:axId val="26691033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ru-RU"/>
                  <a:t>к,</a:t>
                </a:r>
                <a:r>
                  <a:rPr lang="ru-RU" baseline="0"/>
                  <a:t> 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6666666666666666E-2"/>
              <c:y val="0.173833749823188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6908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216189331052142"/>
          <c:y val="0.28210553767362617"/>
          <c:w val="0.23783810668947855"/>
          <c:h val="0.51251632328261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>
                <a:effectLst/>
              </a:rPr>
              <a:t>Характеристика прямой передачи по току</a:t>
            </a:r>
            <a:endParaRPr lang="ru-R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905074365704287E-2"/>
          <c:y val="0.29653944298629337"/>
          <c:w val="0.7569142607174103"/>
          <c:h val="0.59116105278506859"/>
        </c:manualLayout>
      </c:layout>
      <c:scatterChart>
        <c:scatterStyle val="smoothMarker"/>
        <c:varyColors val="0"/>
        <c:ser>
          <c:idx val="0"/>
          <c:order val="0"/>
          <c:tx>
            <c:v>Ек1</c:v>
          </c:tx>
          <c:marker>
            <c:symbol val="none"/>
          </c:marker>
          <c:xVal>
            <c:numRef>
              <c:f>Лист3!$D$6:$I$6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Лист3!$D$7:$I$7</c:f>
              <c:numCache>
                <c:formatCode>General</c:formatCode>
                <c:ptCount val="6"/>
                <c:pt idx="0">
                  <c:v>0</c:v>
                </c:pt>
                <c:pt idx="1">
                  <c:v>1.1000000000000001</c:v>
                </c:pt>
                <c:pt idx="2">
                  <c:v>2.2000000000000002</c:v>
                </c:pt>
                <c:pt idx="3">
                  <c:v>3.4</c:v>
                </c:pt>
                <c:pt idx="4">
                  <c:v>4.5</c:v>
                </c:pt>
                <c:pt idx="5">
                  <c:v>5.6</c:v>
                </c:pt>
              </c:numCache>
            </c:numRef>
          </c:yVal>
          <c:smooth val="1"/>
        </c:ser>
        <c:ser>
          <c:idx val="1"/>
          <c:order val="1"/>
          <c:tx>
            <c:v>Ек2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Лист3!$D$6:$I$6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Лист3!$D$8:$I$8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2.2000000000000002</c:v>
                </c:pt>
                <c:pt idx="3">
                  <c:v>3</c:v>
                </c:pt>
                <c:pt idx="4">
                  <c:v>4.4000000000000004</c:v>
                </c:pt>
                <c:pt idx="5">
                  <c:v>5.3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52096"/>
        <c:axId val="267254016"/>
      </c:scatterChart>
      <c:valAx>
        <c:axId val="26725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I</a:t>
                </a:r>
                <a:r>
                  <a:rPr lang="ru-RU" b="0"/>
                  <a:t>б,</a:t>
                </a:r>
                <a:r>
                  <a:rPr lang="ru-RU" b="0" baseline="0"/>
                  <a:t> мкА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0.8266885389326335"/>
              <c:y val="0.82312481773111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7254016"/>
        <c:crosses val="autoZero"/>
        <c:crossBetween val="midCat"/>
      </c:valAx>
      <c:valAx>
        <c:axId val="2672540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100" b="0" i="0" baseline="0">
                    <a:effectLst/>
                  </a:rPr>
                  <a:t>I</a:t>
                </a:r>
                <a:r>
                  <a:rPr lang="ru-RU" sz="1100" b="0" i="0" baseline="0">
                    <a:effectLst/>
                  </a:rPr>
                  <a:t>к, мА</a:t>
                </a:r>
                <a:endParaRPr lang="ru-RU" sz="600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0.200974044911052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7252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Выходные</a:t>
            </a:r>
            <a:r>
              <a:rPr lang="ru-RU" baseline="0"/>
              <a:t> характеристики полевого транзистора</a:t>
            </a:r>
            <a:endParaRPr lang="ru-R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335739282589664E-2"/>
          <c:y val="0.20881017012237774"/>
          <c:w val="0.66666624054039625"/>
          <c:h val="0.70952184766635218"/>
        </c:manualLayout>
      </c:layout>
      <c:scatterChart>
        <c:scatterStyle val="smoothMarker"/>
        <c:varyColors val="0"/>
        <c:ser>
          <c:idx val="0"/>
          <c:order val="0"/>
          <c:tx>
            <c:v>Uзи1</c:v>
          </c:tx>
          <c:marker>
            <c:symbol val="none"/>
          </c:marker>
          <c:xVal>
            <c:numRef>
              <c:f>Лист4!$D$4:$J$4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Лист4!$D$5:$J$5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Uзи2</c:v>
          </c:tx>
          <c:marker>
            <c:symbol val="none"/>
          </c:marker>
          <c:xVal>
            <c:numRef>
              <c:f>Лист4!$D$4:$J$4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Лист4!$D$6:$J$6</c:f>
              <c:numCache>
                <c:formatCode>General</c:formatCode>
                <c:ptCount val="7"/>
                <c:pt idx="0">
                  <c:v>0</c:v>
                </c:pt>
                <c:pt idx="1">
                  <c:v>0.68</c:v>
                </c:pt>
                <c:pt idx="2">
                  <c:v>0.71</c:v>
                </c:pt>
                <c:pt idx="3">
                  <c:v>0.74</c:v>
                </c:pt>
                <c:pt idx="4">
                  <c:v>0.77</c:v>
                </c:pt>
                <c:pt idx="5">
                  <c:v>0.8</c:v>
                </c:pt>
                <c:pt idx="6">
                  <c:v>0.8</c:v>
                </c:pt>
              </c:numCache>
            </c:numRef>
          </c:yVal>
          <c:smooth val="1"/>
        </c:ser>
        <c:ser>
          <c:idx val="2"/>
          <c:order val="2"/>
          <c:tx>
            <c:v>Uзи3</c:v>
          </c:tx>
          <c:marker>
            <c:symbol val="none"/>
          </c:marker>
          <c:xVal>
            <c:numRef>
              <c:f>Лист4!$D$4:$J$4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Лист4!$D$7:$J$7</c:f>
              <c:numCache>
                <c:formatCode>General</c:formatCode>
                <c:ptCount val="7"/>
                <c:pt idx="0">
                  <c:v>0</c:v>
                </c:pt>
                <c:pt idx="1">
                  <c:v>2.2999999999999998</c:v>
                </c:pt>
                <c:pt idx="2">
                  <c:v>2.35</c:v>
                </c:pt>
                <c:pt idx="3">
                  <c:v>2.4</c:v>
                </c:pt>
                <c:pt idx="4">
                  <c:v>2.41</c:v>
                </c:pt>
                <c:pt idx="5">
                  <c:v>2.42</c:v>
                </c:pt>
                <c:pt idx="6">
                  <c:v>2.4300000000000002</c:v>
                </c:pt>
              </c:numCache>
            </c:numRef>
          </c:yVal>
          <c:smooth val="1"/>
        </c:ser>
        <c:ser>
          <c:idx val="3"/>
          <c:order val="3"/>
          <c:tx>
            <c:v>Uзи4</c:v>
          </c:tx>
          <c:marker>
            <c:symbol val="none"/>
          </c:marker>
          <c:xVal>
            <c:numRef>
              <c:f>Лист4!$D$4:$J$4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Лист4!$D$8:$J$8</c:f>
              <c:numCache>
                <c:formatCode>General</c:formatCode>
                <c:ptCount val="7"/>
                <c:pt idx="0">
                  <c:v>0</c:v>
                </c:pt>
                <c:pt idx="1">
                  <c:v>4.95</c:v>
                </c:pt>
                <c:pt idx="2">
                  <c:v>5</c:v>
                </c:pt>
                <c:pt idx="3">
                  <c:v>5.19</c:v>
                </c:pt>
                <c:pt idx="4">
                  <c:v>5.2</c:v>
                </c:pt>
                <c:pt idx="5">
                  <c:v>5.21</c:v>
                </c:pt>
                <c:pt idx="6">
                  <c:v>5.21</c:v>
                </c:pt>
              </c:numCache>
            </c:numRef>
          </c:yVal>
          <c:smooth val="1"/>
        </c:ser>
        <c:ser>
          <c:idx val="4"/>
          <c:order val="4"/>
          <c:tx>
            <c:v>нагр. прямая</c:v>
          </c:tx>
          <c:marker>
            <c:symbol val="square"/>
            <c:size val="5"/>
            <c:spPr>
              <a:solidFill>
                <a:schemeClr val="accent1"/>
              </a:solidFill>
            </c:spPr>
          </c:marker>
          <c:trendline>
            <c:trendlineType val="linear"/>
            <c:dispRSqr val="0"/>
            <c:dispEq val="0"/>
          </c:trendline>
          <c:xVal>
            <c:numRef>
              <c:f>Лист4!$F$12:$F$14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3.5</c:v>
                </c:pt>
              </c:numCache>
            </c:numRef>
          </c:xVal>
          <c:yVal>
            <c:numRef>
              <c:f>Лист4!$E$12:$E$14</c:f>
              <c:numCache>
                <c:formatCode>General</c:formatCode>
                <c:ptCount val="3"/>
                <c:pt idx="0">
                  <c:v>2.8</c:v>
                </c:pt>
                <c:pt idx="1">
                  <c:v>0</c:v>
                </c:pt>
                <c:pt idx="2">
                  <c:v>1.4</c:v>
                </c:pt>
              </c:numCache>
            </c:numRef>
          </c:yVal>
          <c:smooth val="1"/>
        </c:ser>
        <c:ser>
          <c:idx val="5"/>
          <c:order val="5"/>
          <c:tx>
            <c:v>Uзир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Лист4!$D$4:$J$4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Лист4!$D$2:$J$2</c:f>
              <c:numCache>
                <c:formatCode>General</c:formatCode>
                <c:ptCount val="7"/>
                <c:pt idx="0">
                  <c:v>0</c:v>
                </c:pt>
                <c:pt idx="1">
                  <c:v>1.35</c:v>
                </c:pt>
                <c:pt idx="2">
                  <c:v>1.37</c:v>
                </c:pt>
                <c:pt idx="3">
                  <c:v>1.3900000000000001</c:v>
                </c:pt>
                <c:pt idx="4">
                  <c:v>1.4100000000000001</c:v>
                </c:pt>
                <c:pt idx="5">
                  <c:v>1.4300000000000002</c:v>
                </c:pt>
                <c:pt idx="6">
                  <c:v>1.4500000000000002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37952"/>
        <c:axId val="267444224"/>
      </c:scatterChart>
      <c:valAx>
        <c:axId val="2674379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си,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7765924365356831"/>
              <c:y val="0.873827924043935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7444224"/>
        <c:crosses val="autoZero"/>
        <c:crossBetween val="midCat"/>
      </c:valAx>
      <c:valAx>
        <c:axId val="26744422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ru-RU"/>
                  <a:t>с,</a:t>
                </a:r>
                <a:r>
                  <a:rPr lang="ru-RU" baseline="0"/>
                  <a:t> 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5555555555555552E-2"/>
              <c:y val="0.13128904119258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7437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497861338939411"/>
          <c:y val="0.19629662803944822"/>
          <c:w val="0.21143118158654101"/>
          <c:h val="0.629951586913338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тока стока от напряжения на затворе</a:t>
            </a:r>
            <a:endParaRPr lang="ru-RU"/>
          </a:p>
        </c:rich>
      </c:tx>
      <c:layout>
        <c:manualLayout>
          <c:xMode val="edge"/>
          <c:yMode val="edge"/>
          <c:x val="0.21312489063867016"/>
          <c:y val="7.843137254901960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7543963254593173E-2"/>
          <c:y val="0.19480351414406533"/>
          <c:w val="0.72003237095363082"/>
          <c:h val="0.75379593175853021"/>
        </c:manualLayout>
      </c:layout>
      <c:scatterChart>
        <c:scatterStyle val="smoothMarker"/>
        <c:varyColors val="0"/>
        <c:ser>
          <c:idx val="0"/>
          <c:order val="0"/>
          <c:tx>
            <c:v>Ес1</c:v>
          </c:tx>
          <c:marker>
            <c:symbol val="none"/>
          </c:marker>
          <c:xVal>
            <c:numRef>
              <c:f>Лист5!$E$4:$N$4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</c:numCache>
            </c:numRef>
          </c:xVal>
          <c:yVal>
            <c:numRef>
              <c:f>Лист5!$E$5:$N$5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1.5</c:v>
                </c:pt>
                <c:pt idx="4">
                  <c:v>2.4</c:v>
                </c:pt>
                <c:pt idx="5">
                  <c:v>3.4</c:v>
                </c:pt>
                <c:pt idx="6">
                  <c:v>4.5999999999999996</c:v>
                </c:pt>
                <c:pt idx="7">
                  <c:v>6</c:v>
                </c:pt>
                <c:pt idx="8">
                  <c:v>7.4</c:v>
                </c:pt>
                <c:pt idx="9">
                  <c:v>9</c:v>
                </c:pt>
              </c:numCache>
            </c:numRef>
          </c:yVal>
          <c:smooth val="1"/>
        </c:ser>
        <c:ser>
          <c:idx val="1"/>
          <c:order val="1"/>
          <c:tx>
            <c:v>Ес2</c:v>
          </c:tx>
          <c:marker>
            <c:symbol val="none"/>
          </c:marker>
          <c:xVal>
            <c:numRef>
              <c:f>Лист5!$E$4:$N$4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</c:numCache>
            </c:numRef>
          </c:xVal>
          <c:yVal>
            <c:numRef>
              <c:f>Лист5!$E$6:$N$6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1.4</c:v>
                </c:pt>
                <c:pt idx="4">
                  <c:v>2.6</c:v>
                </c:pt>
                <c:pt idx="5">
                  <c:v>3.7</c:v>
                </c:pt>
                <c:pt idx="6">
                  <c:v>4.5</c:v>
                </c:pt>
                <c:pt idx="7">
                  <c:v>6.2</c:v>
                </c:pt>
                <c:pt idx="8">
                  <c:v>8</c:v>
                </c:pt>
                <c:pt idx="9">
                  <c:v>9.4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92832"/>
        <c:axId val="267594752"/>
      </c:scatterChart>
      <c:valAx>
        <c:axId val="26759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з, В</a:t>
                </a:r>
              </a:p>
            </c:rich>
          </c:tx>
          <c:layout>
            <c:manualLayout>
              <c:xMode val="edge"/>
              <c:yMode val="edge"/>
              <c:x val="0.80028915135608047"/>
              <c:y val="0.786087780694079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7594752"/>
        <c:crosses val="autoZero"/>
        <c:crossBetween val="midCat"/>
      </c:valAx>
      <c:valAx>
        <c:axId val="2675947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ru-RU"/>
                  <a:t>с,</a:t>
                </a:r>
                <a:r>
                  <a:rPr lang="ru-RU" baseline="0"/>
                  <a:t> 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2222222222222223E-2"/>
              <c:y val="0.105948891805191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7592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8</xdr:row>
      <xdr:rowOff>28575</xdr:rowOff>
    </xdr:from>
    <xdr:to>
      <xdr:col>9</xdr:col>
      <xdr:colOff>495300</xdr:colOff>
      <xdr:row>22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27248</xdr:colOff>
      <xdr:row>10</xdr:row>
      <xdr:rowOff>176503</xdr:rowOff>
    </xdr:from>
    <xdr:to>
      <xdr:col>15</xdr:col>
      <xdr:colOff>96409</xdr:colOff>
      <xdr:row>27</xdr:row>
      <xdr:rowOff>119353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165735</xdr:colOff>
      <xdr:row>7</xdr:row>
      <xdr:rowOff>0</xdr:rowOff>
    </xdr:from>
    <xdr:to>
      <xdr:col>18</xdr:col>
      <xdr:colOff>470535</xdr:colOff>
      <xdr:row>21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345279</xdr:colOff>
      <xdr:row>3</xdr:row>
      <xdr:rowOff>2157</xdr:rowOff>
    </xdr:from>
    <xdr:to>
      <xdr:col>21</xdr:col>
      <xdr:colOff>169653</xdr:colOff>
      <xdr:row>20</xdr:row>
      <xdr:rowOff>145213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9</xdr:row>
      <xdr:rowOff>57150</xdr:rowOff>
    </xdr:from>
    <xdr:to>
      <xdr:col>18</xdr:col>
      <xdr:colOff>28575</xdr:colOff>
      <xdr:row>26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16"/>
  <sheetViews>
    <sheetView tabSelected="1" zoomScale="115" zoomScaleNormal="115" workbookViewId="0">
      <selection activeCell="M26" sqref="M26"/>
    </sheetView>
  </sheetViews>
  <sheetFormatPr defaultRowHeight="14.3" x14ac:dyDescent="0.25"/>
  <cols>
    <col min="3" max="3" width="14.5" customWidth="1"/>
    <col min="11" max="11" width="12.625" bestFit="1" customWidth="1"/>
  </cols>
  <sheetData>
    <row r="3" spans="3:13" ht="14.95" thickBot="1" x14ac:dyDescent="0.35"/>
    <row r="4" spans="3:13" ht="14.95" thickBot="1" x14ac:dyDescent="0.3">
      <c r="C4" s="1" t="s">
        <v>0</v>
      </c>
      <c r="D4" s="2">
        <v>0</v>
      </c>
      <c r="E4" s="3">
        <v>0.2</v>
      </c>
      <c r="F4" s="3">
        <v>0.4</v>
      </c>
      <c r="G4" s="3">
        <v>0.5</v>
      </c>
      <c r="H4" s="3">
        <v>0.6</v>
      </c>
      <c r="I4" s="28">
        <v>0.66</v>
      </c>
      <c r="J4" s="3">
        <v>0.7</v>
      </c>
      <c r="K4" s="3">
        <v>0.8</v>
      </c>
      <c r="L4" s="3">
        <v>0.9</v>
      </c>
      <c r="M4" s="4">
        <v>1</v>
      </c>
    </row>
    <row r="5" spans="3:13" ht="14.95" thickBot="1" x14ac:dyDescent="0.3">
      <c r="C5" s="5" t="s">
        <v>3</v>
      </c>
      <c r="D5" s="6">
        <v>0</v>
      </c>
      <c r="E5" s="7">
        <v>0</v>
      </c>
      <c r="F5" s="7">
        <v>0</v>
      </c>
      <c r="G5" s="7">
        <v>0</v>
      </c>
      <c r="H5" s="7">
        <v>3</v>
      </c>
      <c r="I5" s="28">
        <v>6.3</v>
      </c>
      <c r="J5" s="7">
        <v>10</v>
      </c>
      <c r="K5" s="7">
        <v>18</v>
      </c>
      <c r="L5" s="7">
        <v>26</v>
      </c>
      <c r="M5" s="8">
        <v>33</v>
      </c>
    </row>
    <row r="6" spans="3:13" x14ac:dyDescent="0.25">
      <c r="C6" t="s">
        <v>11</v>
      </c>
    </row>
    <row r="7" spans="3:13" ht="14.45" x14ac:dyDescent="0.3">
      <c r="K7" s="10">
        <f>(0.0775)/(7*10^-6)</f>
        <v>11071.428571428571</v>
      </c>
    </row>
    <row r="9" spans="3:13" ht="14.45" x14ac:dyDescent="0.3">
      <c r="M9">
        <f>(7/2.5)/100</f>
        <v>2.7999999999999997E-2</v>
      </c>
    </row>
    <row r="16" spans="3:13" ht="14.45" x14ac:dyDescent="0.3">
      <c r="L16">
        <f>(0.7-0.6)/((10-3)*10^-3)</f>
        <v>14.285714285714283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1"/>
  <sheetViews>
    <sheetView topLeftCell="A9" zoomScale="115" zoomScaleNormal="115" workbookViewId="0">
      <selection activeCell="P15" sqref="P15"/>
    </sheetView>
  </sheetViews>
  <sheetFormatPr defaultRowHeight="14.3" x14ac:dyDescent="0.25"/>
  <cols>
    <col min="3" max="3" width="11.125" customWidth="1"/>
  </cols>
  <sheetData>
    <row r="1" spans="2:16" x14ac:dyDescent="0.25">
      <c r="C1" s="27" t="s">
        <v>21</v>
      </c>
      <c r="E1">
        <v>0</v>
      </c>
      <c r="F1">
        <f>1.075-0.44</f>
        <v>0.63500000000000001</v>
      </c>
      <c r="G1">
        <f t="shared" ref="G1:K1" si="0">1.075-0.44</f>
        <v>0.63500000000000001</v>
      </c>
      <c r="H1">
        <f t="shared" si="0"/>
        <v>0.63500000000000001</v>
      </c>
      <c r="I1">
        <f t="shared" si="0"/>
        <v>0.63500000000000001</v>
      </c>
      <c r="J1">
        <f t="shared" si="0"/>
        <v>0.63500000000000001</v>
      </c>
      <c r="K1">
        <f t="shared" si="0"/>
        <v>0.63500000000000001</v>
      </c>
    </row>
    <row r="2" spans="2:16" x14ac:dyDescent="0.25">
      <c r="C2" s="27" t="s">
        <v>20</v>
      </c>
      <c r="D2" s="27"/>
      <c r="E2" s="27">
        <v>0</v>
      </c>
      <c r="F2" s="25">
        <f>6.3*10^-3*220</f>
        <v>1.3860000000000001</v>
      </c>
      <c r="G2" s="25">
        <f>6.3*10^-3*220</f>
        <v>1.3860000000000001</v>
      </c>
      <c r="H2" s="25">
        <f>6.3*10^-3*220.5</f>
        <v>1.3891500000000001</v>
      </c>
      <c r="I2" s="25">
        <f>6.3*10^-3*220.7</f>
        <v>1.3904099999999999</v>
      </c>
      <c r="J2" s="25">
        <f>6.3*10^-3*220.9</f>
        <v>1.39167</v>
      </c>
      <c r="K2" s="25">
        <f>6.3*10^-3*221</f>
        <v>1.3923000000000001</v>
      </c>
      <c r="N2">
        <v>7</v>
      </c>
      <c r="O2">
        <v>0</v>
      </c>
    </row>
    <row r="3" spans="2:16" ht="14.45" x14ac:dyDescent="0.3">
      <c r="N3">
        <v>0</v>
      </c>
      <c r="O3">
        <v>2.8</v>
      </c>
    </row>
    <row r="4" spans="2:16" ht="14.95" thickBot="1" x14ac:dyDescent="0.35">
      <c r="N4">
        <f>N2/2</f>
        <v>3.5</v>
      </c>
      <c r="O4">
        <f>O3/2</f>
        <v>1.4</v>
      </c>
    </row>
    <row r="5" spans="2:16" ht="14.95" thickBot="1" x14ac:dyDescent="0.3">
      <c r="C5" s="20"/>
      <c r="D5" s="8" t="s">
        <v>1</v>
      </c>
      <c r="E5" s="20">
        <v>0</v>
      </c>
      <c r="F5" s="6">
        <v>2</v>
      </c>
      <c r="G5" s="7">
        <v>4</v>
      </c>
      <c r="H5" s="7">
        <v>6</v>
      </c>
      <c r="I5" s="7">
        <v>8</v>
      </c>
      <c r="J5" s="7">
        <v>10</v>
      </c>
      <c r="K5" s="8">
        <v>11</v>
      </c>
    </row>
    <row r="6" spans="2:16" x14ac:dyDescent="0.25">
      <c r="C6" s="17" t="s">
        <v>5</v>
      </c>
      <c r="D6" s="29" t="s">
        <v>4</v>
      </c>
      <c r="E6" s="22">
        <v>0</v>
      </c>
      <c r="F6" s="18">
        <v>2.2000000000000002</v>
      </c>
      <c r="G6" s="18">
        <v>2.2000000000000002</v>
      </c>
      <c r="H6" s="18">
        <v>2.2000000000000002</v>
      </c>
      <c r="I6" s="18">
        <v>2.2000000000000002</v>
      </c>
      <c r="J6" s="18">
        <v>2.2000000000000002</v>
      </c>
      <c r="K6" s="19">
        <v>2.2000000000000002</v>
      </c>
    </row>
    <row r="7" spans="2:16" x14ac:dyDescent="0.25">
      <c r="C7" s="12" t="s">
        <v>6</v>
      </c>
      <c r="D7" s="30"/>
      <c r="E7" s="23">
        <v>0</v>
      </c>
      <c r="F7" s="11">
        <v>2.7</v>
      </c>
      <c r="G7" s="11">
        <v>2.75</v>
      </c>
      <c r="H7" s="11">
        <v>2.77</v>
      </c>
      <c r="I7" s="11">
        <v>2.8</v>
      </c>
      <c r="J7" s="11">
        <v>2.81</v>
      </c>
      <c r="K7" s="13">
        <v>2.81</v>
      </c>
      <c r="P7">
        <f>((F2*10^-3)^2)*2.5*10^3</f>
        <v>4.8024900000000004E-3</v>
      </c>
    </row>
    <row r="8" spans="2:16" x14ac:dyDescent="0.25">
      <c r="C8" s="12" t="s">
        <v>7</v>
      </c>
      <c r="D8" s="30"/>
      <c r="E8" s="23">
        <v>0</v>
      </c>
      <c r="F8" s="11">
        <v>4.41</v>
      </c>
      <c r="G8" s="11">
        <v>4.42</v>
      </c>
      <c r="H8" s="11">
        <v>4.42</v>
      </c>
      <c r="I8" s="11">
        <v>4.4000000000000004</v>
      </c>
      <c r="J8" s="11">
        <v>4.4000000000000004</v>
      </c>
      <c r="K8" s="13">
        <v>4.4000000000000004</v>
      </c>
    </row>
    <row r="9" spans="2:16" ht="14.95" thickBot="1" x14ac:dyDescent="0.3">
      <c r="C9" s="14" t="s">
        <v>8</v>
      </c>
      <c r="D9" s="31"/>
      <c r="E9" s="21">
        <v>0</v>
      </c>
      <c r="F9" s="15">
        <v>5</v>
      </c>
      <c r="G9" s="15">
        <v>5.05</v>
      </c>
      <c r="H9" s="15">
        <v>5.0999999999999996</v>
      </c>
      <c r="I9" s="15">
        <v>5.15</v>
      </c>
      <c r="J9" s="15">
        <v>5.2</v>
      </c>
      <c r="K9" s="16">
        <v>5.4</v>
      </c>
    </row>
    <row r="12" spans="2:16" ht="14.45" x14ac:dyDescent="0.3">
      <c r="B12">
        <f>((5.5 - 3.5))/((0.6-1.39) )</f>
        <v>-2.5316455696202533</v>
      </c>
      <c r="C12">
        <f>((1.4-0.63)*10^-3)/((6.3-3)*10^-6 )</f>
        <v>233.33333333333334</v>
      </c>
    </row>
    <row r="14" spans="2:16" ht="14.45" x14ac:dyDescent="0.3">
      <c r="E14" s="26"/>
    </row>
    <row r="15" spans="2:16" ht="14.95" x14ac:dyDescent="0.25">
      <c r="C15">
        <f>7*10^-3*220</f>
        <v>1.54</v>
      </c>
    </row>
    <row r="20" spans="3:12" ht="14.95" x14ac:dyDescent="0.25">
      <c r="C20">
        <v>5</v>
      </c>
      <c r="D20">
        <v>5.05</v>
      </c>
    </row>
    <row r="21" spans="3:12" ht="14.95" x14ac:dyDescent="0.25">
      <c r="C21">
        <v>4.41</v>
      </c>
      <c r="D21">
        <v>4.42</v>
      </c>
    </row>
    <row r="22" spans="3:12" ht="14.95" x14ac:dyDescent="0.25">
      <c r="C22">
        <v>2.75</v>
      </c>
      <c r="D22">
        <v>2.75</v>
      </c>
    </row>
    <row r="23" spans="3:12" ht="14.95" x14ac:dyDescent="0.25">
      <c r="C23">
        <v>2.2000000000000002</v>
      </c>
      <c r="D23">
        <v>2.2000000000000002</v>
      </c>
    </row>
    <row r="24" spans="3:12" ht="14.95" x14ac:dyDescent="0.25">
      <c r="C24">
        <v>1.075</v>
      </c>
      <c r="D24">
        <v>1.05</v>
      </c>
    </row>
    <row r="31" spans="3:12" x14ac:dyDescent="0.25">
      <c r="F31" t="s">
        <v>2</v>
      </c>
      <c r="L31">
        <f>7-1.39*(10^(-3))*2.5*10^3</f>
        <v>3.5250000000000004</v>
      </c>
    </row>
  </sheetData>
  <mergeCells count="1">
    <mergeCell ref="D6:D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2"/>
  <sheetViews>
    <sheetView zoomScale="115" zoomScaleNormal="115" workbookViewId="0">
      <selection activeCell="D12" sqref="D12"/>
    </sheetView>
  </sheetViews>
  <sheetFormatPr defaultRowHeight="14.3" x14ac:dyDescent="0.25"/>
  <sheetData>
    <row r="5" spans="2:9" ht="15.8" thickBot="1" x14ac:dyDescent="0.3"/>
    <row r="6" spans="2:9" ht="14.95" thickBot="1" x14ac:dyDescent="0.3">
      <c r="B6" s="20"/>
      <c r="C6" s="24" t="s">
        <v>9</v>
      </c>
      <c r="D6" s="6">
        <v>0</v>
      </c>
      <c r="E6" s="7">
        <v>5</v>
      </c>
      <c r="F6" s="7">
        <v>10</v>
      </c>
      <c r="G6" s="7">
        <v>15</v>
      </c>
      <c r="H6" s="7">
        <v>20</v>
      </c>
      <c r="I6" s="8">
        <v>25</v>
      </c>
    </row>
    <row r="7" spans="2:9" x14ac:dyDescent="0.25">
      <c r="B7" s="17" t="s">
        <v>11</v>
      </c>
      <c r="C7" s="32" t="s">
        <v>4</v>
      </c>
      <c r="D7" s="22">
        <v>0</v>
      </c>
      <c r="E7" s="18">
        <v>1.1000000000000001</v>
      </c>
      <c r="F7" s="18">
        <v>2.2000000000000002</v>
      </c>
      <c r="G7" s="18">
        <v>3.4</v>
      </c>
      <c r="H7" s="18">
        <v>4.5</v>
      </c>
      <c r="I7" s="19">
        <v>5.6</v>
      </c>
    </row>
    <row r="8" spans="2:9" ht="14.95" thickBot="1" x14ac:dyDescent="0.3">
      <c r="B8" s="14" t="s">
        <v>10</v>
      </c>
      <c r="C8" s="33"/>
      <c r="D8" s="21">
        <v>0</v>
      </c>
      <c r="E8" s="15">
        <v>1.5</v>
      </c>
      <c r="F8" s="15">
        <v>2.2000000000000002</v>
      </c>
      <c r="G8" s="15">
        <v>3</v>
      </c>
      <c r="H8" s="15">
        <v>4.4000000000000004</v>
      </c>
      <c r="I8" s="16">
        <v>5.3</v>
      </c>
    </row>
    <row r="12" spans="2:9" ht="14.95" x14ac:dyDescent="0.25">
      <c r="D12">
        <f>((I7-H7)*10^-3)/((I6-H6)*10^-6)</f>
        <v>219.99999999999994</v>
      </c>
    </row>
  </sheetData>
  <mergeCells count="1">
    <mergeCell ref="C7:C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topLeftCell="B1" zoomScale="130" zoomScaleNormal="130" workbookViewId="0">
      <selection activeCell="E22" sqref="E22"/>
    </sheetView>
  </sheetViews>
  <sheetFormatPr defaultRowHeight="14.3" x14ac:dyDescent="0.25"/>
  <cols>
    <col min="2" max="2" width="12.125" customWidth="1"/>
  </cols>
  <sheetData>
    <row r="1" spans="2:12" ht="14.45" x14ac:dyDescent="0.3">
      <c r="D1">
        <v>0.02</v>
      </c>
    </row>
    <row r="2" spans="2:12" ht="14.45" x14ac:dyDescent="0.3">
      <c r="B2">
        <v>2.25</v>
      </c>
      <c r="D2">
        <v>0</v>
      </c>
      <c r="E2">
        <v>1.35</v>
      </c>
      <c r="F2">
        <f>E$2+$D$1</f>
        <v>1.37</v>
      </c>
      <c r="G2">
        <f t="shared" ref="G2:J2" si="0">F$2+$D$1</f>
        <v>1.3900000000000001</v>
      </c>
      <c r="H2">
        <f t="shared" si="0"/>
        <v>1.4100000000000001</v>
      </c>
      <c r="I2">
        <f t="shared" si="0"/>
        <v>1.4300000000000002</v>
      </c>
      <c r="J2">
        <f t="shared" si="0"/>
        <v>1.4500000000000002</v>
      </c>
      <c r="L2">
        <f>((5.2-3.5))/((2.2-2.25))</f>
        <v>-34.000000000000128</v>
      </c>
    </row>
    <row r="3" spans="2:12" ht="14.95" thickBot="1" x14ac:dyDescent="0.35"/>
    <row r="4" spans="2:12" ht="14.95" thickBot="1" x14ac:dyDescent="0.3">
      <c r="B4" s="20"/>
      <c r="C4" s="8" t="s">
        <v>12</v>
      </c>
      <c r="D4" s="6">
        <v>0</v>
      </c>
      <c r="E4" s="7">
        <v>2</v>
      </c>
      <c r="F4" s="7">
        <v>4</v>
      </c>
      <c r="G4" s="7">
        <v>6</v>
      </c>
      <c r="H4" s="7">
        <v>8</v>
      </c>
      <c r="I4" s="7">
        <v>10</v>
      </c>
      <c r="J4" s="8">
        <v>11</v>
      </c>
    </row>
    <row r="5" spans="2:12" x14ac:dyDescent="0.25">
      <c r="B5" s="17" t="s">
        <v>14</v>
      </c>
      <c r="C5" s="32" t="s">
        <v>13</v>
      </c>
      <c r="D5" s="22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9">
        <v>0</v>
      </c>
    </row>
    <row r="6" spans="2:12" x14ac:dyDescent="0.25">
      <c r="B6" s="12" t="s">
        <v>22</v>
      </c>
      <c r="C6" s="34"/>
      <c r="D6" s="23">
        <v>0</v>
      </c>
      <c r="E6" s="11">
        <v>0.68</v>
      </c>
      <c r="F6" s="11">
        <v>0.71</v>
      </c>
      <c r="G6" s="11">
        <v>0.74</v>
      </c>
      <c r="H6" s="11">
        <v>0.77</v>
      </c>
      <c r="I6" s="11">
        <v>0.8</v>
      </c>
      <c r="J6" s="13">
        <v>0.8</v>
      </c>
    </row>
    <row r="7" spans="2:12" x14ac:dyDescent="0.25">
      <c r="B7" s="12" t="s">
        <v>16</v>
      </c>
      <c r="C7" s="34"/>
      <c r="D7" s="23">
        <v>0</v>
      </c>
      <c r="E7" s="11">
        <v>2.2999999999999998</v>
      </c>
      <c r="F7" s="11">
        <v>2.35</v>
      </c>
      <c r="G7" s="11">
        <v>2.4</v>
      </c>
      <c r="H7" s="11">
        <v>2.41</v>
      </c>
      <c r="I7" s="11">
        <v>2.42</v>
      </c>
      <c r="J7" s="13">
        <v>2.4300000000000002</v>
      </c>
    </row>
    <row r="8" spans="2:12" ht="14.95" thickBot="1" x14ac:dyDescent="0.3">
      <c r="B8" s="14" t="s">
        <v>15</v>
      </c>
      <c r="C8" s="33"/>
      <c r="D8" s="21">
        <v>0</v>
      </c>
      <c r="E8" s="15">
        <v>4.95</v>
      </c>
      <c r="F8" s="15">
        <v>5</v>
      </c>
      <c r="G8" s="15">
        <v>5.19</v>
      </c>
      <c r="H8" s="15">
        <v>5.2</v>
      </c>
      <c r="I8" s="15">
        <v>5.21</v>
      </c>
      <c r="J8" s="16">
        <v>5.21</v>
      </c>
    </row>
    <row r="10" spans="2:12" ht="14.45" x14ac:dyDescent="0.3">
      <c r="H10">
        <v>5</v>
      </c>
      <c r="I10">
        <v>0.74</v>
      </c>
    </row>
    <row r="12" spans="2:12" ht="14.95" x14ac:dyDescent="0.25">
      <c r="C12">
        <f>((F6-E6)/4) +E6</f>
        <v>0.6875</v>
      </c>
      <c r="E12">
        <v>2.8</v>
      </c>
      <c r="F12">
        <v>0</v>
      </c>
    </row>
    <row r="13" spans="2:12" ht="14.95" x14ac:dyDescent="0.25">
      <c r="E13">
        <v>0</v>
      </c>
      <c r="F13">
        <v>7</v>
      </c>
    </row>
    <row r="14" spans="2:12" ht="14.95" x14ac:dyDescent="0.25">
      <c r="E14">
        <f>E12/2</f>
        <v>1.4</v>
      </c>
      <c r="F14">
        <f>F13/2</f>
        <v>3.5</v>
      </c>
    </row>
    <row r="16" spans="2:12" ht="14.45" x14ac:dyDescent="0.3">
      <c r="G16">
        <f>3.8*1.35</f>
        <v>5.13</v>
      </c>
    </row>
    <row r="17" spans="2:5" ht="18" x14ac:dyDescent="0.35">
      <c r="B17">
        <v>4.95</v>
      </c>
      <c r="E17" s="9"/>
    </row>
    <row r="18" spans="2:5" x14ac:dyDescent="0.25">
      <c r="B18">
        <v>2.2999999999999998</v>
      </c>
    </row>
    <row r="19" spans="2:5" x14ac:dyDescent="0.25">
      <c r="B19">
        <v>0.68</v>
      </c>
    </row>
    <row r="21" spans="2:5" x14ac:dyDescent="0.25">
      <c r="C21">
        <f>((1.7)*10^-3)/0.2</f>
        <v>8.4999999999999989E-3</v>
      </c>
      <c r="D21">
        <f>C21*2.3+$E$6</f>
        <v>0.69955000000000001</v>
      </c>
    </row>
  </sheetData>
  <mergeCells count="1">
    <mergeCell ref="C5:C8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6"/>
  <sheetViews>
    <sheetView topLeftCell="A9" zoomScale="115" zoomScaleNormal="115" workbookViewId="0">
      <selection activeCell="A40" sqref="A40"/>
    </sheetView>
  </sheetViews>
  <sheetFormatPr defaultRowHeight="14.3" x14ac:dyDescent="0.25"/>
  <sheetData>
    <row r="1" spans="3:14" ht="14.45" x14ac:dyDescent="0.3">
      <c r="I1">
        <f>((J5-I5)*10^-3)/(J4-I4)</f>
        <v>9.9999999999999915E-3</v>
      </c>
    </row>
    <row r="3" spans="3:14" ht="15.8" thickBot="1" x14ac:dyDescent="0.3"/>
    <row r="4" spans="3:14" ht="14.95" thickBot="1" x14ac:dyDescent="0.3">
      <c r="C4" s="20"/>
      <c r="D4" s="24" t="s">
        <v>17</v>
      </c>
      <c r="E4" s="6">
        <v>0</v>
      </c>
      <c r="F4" s="7">
        <v>2</v>
      </c>
      <c r="G4" s="7">
        <v>2.2000000000000002</v>
      </c>
      <c r="H4" s="7">
        <v>2.2999999999999998</v>
      </c>
      <c r="I4" s="7">
        <v>2.4</v>
      </c>
      <c r="J4" s="7">
        <v>2.5</v>
      </c>
      <c r="K4" s="7">
        <v>2.6</v>
      </c>
      <c r="L4" s="7">
        <v>2.7</v>
      </c>
      <c r="M4" s="7">
        <v>2.8</v>
      </c>
      <c r="N4" s="8">
        <v>2.9</v>
      </c>
    </row>
    <row r="5" spans="3:14" x14ac:dyDescent="0.25">
      <c r="C5" s="17" t="s">
        <v>18</v>
      </c>
      <c r="D5" s="32" t="s">
        <v>13</v>
      </c>
      <c r="E5" s="22">
        <v>0</v>
      </c>
      <c r="F5" s="18">
        <v>0</v>
      </c>
      <c r="G5" s="18">
        <v>0.6</v>
      </c>
      <c r="H5" s="18">
        <v>1.5</v>
      </c>
      <c r="I5" s="18">
        <v>2.4</v>
      </c>
      <c r="J5" s="18">
        <v>3.4</v>
      </c>
      <c r="K5" s="18">
        <v>4.5999999999999996</v>
      </c>
      <c r="L5" s="18">
        <v>6</v>
      </c>
      <c r="M5" s="18">
        <v>7.4</v>
      </c>
      <c r="N5" s="19">
        <v>9</v>
      </c>
    </row>
    <row r="6" spans="3:14" ht="14.95" thickBot="1" x14ac:dyDescent="0.3">
      <c r="C6" s="14" t="s">
        <v>19</v>
      </c>
      <c r="D6" s="33"/>
      <c r="E6" s="21">
        <v>0</v>
      </c>
      <c r="F6" s="15">
        <v>0</v>
      </c>
      <c r="G6" s="15">
        <v>0.7</v>
      </c>
      <c r="H6" s="15">
        <v>1.4</v>
      </c>
      <c r="I6" s="15">
        <v>2.6</v>
      </c>
      <c r="J6" s="15">
        <v>3.7</v>
      </c>
      <c r="K6" s="15">
        <v>4.5</v>
      </c>
      <c r="L6" s="15">
        <v>6.2</v>
      </c>
      <c r="M6" s="15">
        <v>8</v>
      </c>
      <c r="N6" s="16">
        <v>9.4</v>
      </c>
    </row>
  </sheetData>
  <mergeCells count="1">
    <mergeCell ref="D5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</dc:creator>
  <cp:lastModifiedBy>Пользователь Windows</cp:lastModifiedBy>
  <dcterms:created xsi:type="dcterms:W3CDTF">2018-03-09T20:40:56Z</dcterms:created>
  <dcterms:modified xsi:type="dcterms:W3CDTF">2018-03-23T19:57:22Z</dcterms:modified>
</cp:coreProperties>
</file>