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I через Rн" sheetId="1" r:id="rId1"/>
    <sheet name="VD1" sheetId="2" r:id="rId2"/>
    <sheet name="VD2" sheetId="3" r:id="rId3"/>
    <sheet name="VD3" sheetId="4" r:id="rId4"/>
    <sheet name="VD4" sheetId="5" r:id="rId5"/>
  </sheets>
  <calcPr calcId="145621"/>
</workbook>
</file>

<file path=xl/calcChain.xml><?xml version="1.0" encoding="utf-8"?>
<calcChain xmlns="http://schemas.openxmlformats.org/spreadsheetml/2006/main">
  <c r="L12" i="5" l="1"/>
  <c r="D4" i="4"/>
  <c r="E4" i="4"/>
  <c r="F4" i="4"/>
  <c r="G4" i="4"/>
  <c r="H4" i="4"/>
  <c r="I4" i="4"/>
  <c r="J4" i="4"/>
  <c r="K4" i="4"/>
  <c r="L4" i="4"/>
  <c r="C4" i="4"/>
  <c r="D4" i="2"/>
  <c r="E4" i="2"/>
  <c r="F4" i="2"/>
  <c r="G4" i="2"/>
  <c r="H4" i="2"/>
  <c r="I4" i="2"/>
  <c r="J4" i="2"/>
  <c r="K4" i="2"/>
  <c r="C4" i="2"/>
  <c r="D4" i="3"/>
  <c r="E4" i="3"/>
  <c r="F4" i="3"/>
  <c r="G4" i="3"/>
  <c r="H4" i="3"/>
  <c r="I4" i="3"/>
  <c r="J4" i="3"/>
  <c r="K4" i="3"/>
  <c r="L4" i="3"/>
  <c r="C4" i="3"/>
  <c r="D12" i="1"/>
  <c r="E12" i="1"/>
  <c r="F12" i="1"/>
  <c r="G12" i="1"/>
  <c r="H12" i="1"/>
  <c r="I12" i="1"/>
  <c r="J12" i="1"/>
  <c r="C12" i="1"/>
  <c r="D4" i="1"/>
  <c r="E4" i="1"/>
  <c r="F4" i="1"/>
  <c r="G4" i="1"/>
  <c r="H4" i="1"/>
  <c r="I4" i="1"/>
  <c r="J4" i="1"/>
  <c r="C4" i="1"/>
  <c r="D13" i="5" l="1"/>
  <c r="D14" i="5" s="1"/>
  <c r="E13" i="5"/>
  <c r="E14" i="5" s="1"/>
  <c r="F13" i="5"/>
  <c r="F14" i="5" s="1"/>
  <c r="G13" i="5"/>
  <c r="G14" i="5" s="1"/>
  <c r="H13" i="5"/>
  <c r="H14" i="5" s="1"/>
  <c r="I13" i="5"/>
  <c r="I14" i="5" s="1"/>
  <c r="J13" i="5"/>
  <c r="J14" i="5" s="1"/>
  <c r="K13" i="5"/>
  <c r="K14" i="5" s="1"/>
  <c r="L13" i="5"/>
  <c r="L14" i="5" s="1"/>
  <c r="M13" i="5"/>
  <c r="M14" i="5" s="1"/>
  <c r="N13" i="5"/>
  <c r="N14" i="5" s="1"/>
  <c r="O13" i="5"/>
  <c r="O14" i="5" s="1"/>
  <c r="C13" i="5"/>
  <c r="E6" i="2"/>
  <c r="D12" i="5"/>
  <c r="E12" i="5"/>
  <c r="F12" i="5"/>
  <c r="G12" i="5"/>
  <c r="H12" i="5"/>
  <c r="I12" i="5"/>
  <c r="J12" i="5"/>
  <c r="K12" i="5"/>
  <c r="M12" i="5"/>
  <c r="N12" i="5"/>
  <c r="O12" i="5"/>
  <c r="C12" i="5"/>
  <c r="J4" i="5" l="1"/>
  <c r="D4" i="5"/>
  <c r="E4" i="5"/>
  <c r="F4" i="5"/>
  <c r="G4" i="5"/>
  <c r="H4" i="5"/>
  <c r="I4" i="5"/>
  <c r="C4" i="5"/>
  <c r="C7" i="4"/>
  <c r="C7" i="3"/>
  <c r="C6" i="1"/>
  <c r="C6" i="2"/>
  <c r="C15" i="1"/>
  <c r="D12" i="2"/>
  <c r="E12" i="2"/>
  <c r="F12" i="2"/>
  <c r="G12" i="2"/>
  <c r="H12" i="2"/>
  <c r="I12" i="2"/>
  <c r="J12" i="2"/>
  <c r="C12" i="2"/>
</calcChain>
</file>

<file path=xl/sharedStrings.xml><?xml version="1.0" encoding="utf-8"?>
<sst xmlns="http://schemas.openxmlformats.org/spreadsheetml/2006/main" count="53" uniqueCount="35">
  <si>
    <t>URн, В</t>
  </si>
  <si>
    <t>IRн, мА</t>
  </si>
  <si>
    <t>P</t>
  </si>
  <si>
    <t>Таблица 1- Сила тока через Rн при положительных напряжениях на нем.</t>
  </si>
  <si>
    <t>Таблица 2- Сила тока через Rн при отрицательных напряжениях на нем.</t>
  </si>
  <si>
    <t>UVD1,В</t>
  </si>
  <si>
    <t>I VD1, мА</t>
  </si>
  <si>
    <t>U VD1, В</t>
  </si>
  <si>
    <t>Таблица 3- Сила тока через VD1 при положительных напряжениях на нем.</t>
  </si>
  <si>
    <t>Таблица 4- Сила тока через VD1 при отрицательных напряжениях на нем.</t>
  </si>
  <si>
    <t>UVD2,В</t>
  </si>
  <si>
    <t>I VD2, мА</t>
  </si>
  <si>
    <t>U VD2, В</t>
  </si>
  <si>
    <t>Таблица 5- Сила тока через VD2 при положительных напряжениях на нем.</t>
  </si>
  <si>
    <t>Таблица 6- Сила тока через VD2 при отрицательных напряжениях на нем.</t>
  </si>
  <si>
    <t>UVD3,В</t>
  </si>
  <si>
    <t>I VD3, мА</t>
  </si>
  <si>
    <t>U VD3, В</t>
  </si>
  <si>
    <t>Таблица 7- Сила тока через VD3 при положительных напряжениях на нем.</t>
  </si>
  <si>
    <t>Таблица 8- Сила тока через VD3 при отрицательных напряжениях на нем.</t>
  </si>
  <si>
    <t>UVD4,В</t>
  </si>
  <si>
    <t>I VD4, мА</t>
  </si>
  <si>
    <t>U VD4, В</t>
  </si>
  <si>
    <t>Uвх</t>
  </si>
  <si>
    <t>Кст</t>
  </si>
  <si>
    <t>Таблица 9- Сила тока через VD4 при положительных напряжениях на нем.</t>
  </si>
  <si>
    <t>Таблица 10- Сила тока через VD4 при отрицательных напряжениях на нем.</t>
  </si>
  <si>
    <t>Rн</t>
  </si>
  <si>
    <t>Rдифф.</t>
  </si>
  <si>
    <t>Uдш</t>
  </si>
  <si>
    <t>Uд</t>
  </si>
  <si>
    <t>Rдш</t>
  </si>
  <si>
    <r>
      <t>U</t>
    </r>
    <r>
      <rPr>
        <vertAlign val="subscript"/>
        <sz val="14"/>
        <color theme="1"/>
        <rFont val="Times New Roman"/>
        <family val="1"/>
        <charset val="204"/>
      </rPr>
      <t>сд. ,</t>
    </r>
    <r>
      <rPr>
        <sz val="14"/>
        <color theme="1"/>
        <rFont val="Times New Roman"/>
        <family val="1"/>
        <charset val="204"/>
      </rPr>
      <t>В</t>
    </r>
  </si>
  <si>
    <t>Rсв</t>
  </si>
  <si>
    <t>Rб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</si>
</sst>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/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1" fontId="2" fillId="0" borderId="4" xfId="0" applyNumberFormat="1" applyFont="1" applyBorder="1" applyAlignment="1">
      <alignment horizontal="justify" vertical="center" wrapText="1"/>
    </xf>
    <xf numFmtId="0" fontId="2" fillId="0" borderId="4" xfId="0" applyNumberFormat="1" applyFont="1" applyBorder="1" applyAlignment="1">
      <alignment horizontal="justify" vertical="center" wrapText="1"/>
    </xf>
    <xf numFmtId="2" fontId="2" fillId="0" borderId="4" xfId="0" applyNumberFormat="1" applyFont="1" applyBorder="1" applyAlignment="1">
      <alignment horizontal="justify" vertical="center" wrapText="1"/>
    </xf>
    <xf numFmtId="11" fontId="2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800" b="1" i="0" baseline="0">
                <a:effectLst/>
              </a:rPr>
              <a:t>Вольтамперная харектеристика резистора </a:t>
            </a:r>
            <a:r>
              <a:rPr lang="en-US" sz="1800" b="1" i="0" baseline="0">
                <a:effectLst/>
              </a:rPr>
              <a:t>R</a:t>
            </a:r>
            <a:r>
              <a:rPr lang="ru-RU" sz="1800" b="1" i="0" baseline="0">
                <a:effectLst/>
              </a:rPr>
              <a:t>н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789472090151764E-2"/>
          <c:y val="0.22348239382574489"/>
          <c:w val="0.68415266841644795"/>
          <c:h val="0.71807869734610597"/>
        </c:manualLayout>
      </c:layout>
      <c:scatterChart>
        <c:scatterStyle val="smoothMarker"/>
        <c:varyColors val="0"/>
        <c:ser>
          <c:idx val="0"/>
          <c:order val="0"/>
          <c:tx>
            <c:v>I,при(+U)</c:v>
          </c:tx>
          <c:marker>
            <c:symbol val="none"/>
          </c:marker>
          <c:xVal>
            <c:numRef>
              <c:f>'I через Rн'!$C$2:$J$2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'I через Rн'!$C$3:$J$3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26</c:v>
                </c:pt>
                <c:pt idx="3">
                  <c:v>39.4</c:v>
                </c:pt>
                <c:pt idx="4">
                  <c:v>52.8</c:v>
                </c:pt>
                <c:pt idx="5">
                  <c:v>66</c:v>
                </c:pt>
                <c:pt idx="6">
                  <c:v>79.5</c:v>
                </c:pt>
                <c:pt idx="7">
                  <c:v>93.3</c:v>
                </c:pt>
              </c:numCache>
            </c:numRef>
          </c:yVal>
          <c:smooth val="1"/>
        </c:ser>
        <c:ser>
          <c:idx val="1"/>
          <c:order val="1"/>
          <c:tx>
            <c:v>I, при (-U)</c:v>
          </c:tx>
          <c:marker>
            <c:symbol val="none"/>
          </c:marker>
          <c:xVal>
            <c:numRef>
              <c:f>'I через Rн'!$C$10:$J$10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</c:numCache>
            </c:numRef>
          </c:xVal>
          <c:yVal>
            <c:numRef>
              <c:f>'I через Rн'!$C$11:$J$11</c:f>
              <c:numCache>
                <c:formatCode>General</c:formatCode>
                <c:ptCount val="8"/>
                <c:pt idx="0">
                  <c:v>0</c:v>
                </c:pt>
                <c:pt idx="1">
                  <c:v>-13.1</c:v>
                </c:pt>
                <c:pt idx="2">
                  <c:v>-26.4</c:v>
                </c:pt>
                <c:pt idx="3">
                  <c:v>-39.9</c:v>
                </c:pt>
                <c:pt idx="4">
                  <c:v>-53.2</c:v>
                </c:pt>
                <c:pt idx="5">
                  <c:v>-66.8</c:v>
                </c:pt>
                <c:pt idx="6">
                  <c:v>-80</c:v>
                </c:pt>
                <c:pt idx="7">
                  <c:v>-94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2832"/>
        <c:axId val="120583680"/>
      </c:scatterChart>
      <c:valAx>
        <c:axId val="1205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 </a:t>
                </a:r>
                <a:r>
                  <a:rPr lang="ru-RU"/>
                  <a:t>В</a:t>
                </a:r>
              </a:p>
            </c:rich>
          </c:tx>
          <c:layout>
            <c:manualLayout>
              <c:xMode val="edge"/>
              <c:yMode val="edge"/>
              <c:x val="0.73855533683289576"/>
              <c:y val="0.3879396325459317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0583680"/>
        <c:crosses val="autoZero"/>
        <c:crossBetween val="midCat"/>
      </c:valAx>
      <c:valAx>
        <c:axId val="120583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555560363034361"/>
              <c:y val="0.1463604159391498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055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Вольтамперная</a:t>
            </a:r>
            <a:r>
              <a:rPr lang="ru-RU" baseline="0"/>
              <a:t> харектеристика диода</a:t>
            </a:r>
            <a:endParaRPr lang="ru-RU"/>
          </a:p>
        </c:rich>
      </c:tx>
      <c:layout>
        <c:manualLayout>
          <c:xMode val="edge"/>
          <c:yMode val="edge"/>
          <c:x val="0.2118403324584426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722222222222236E-2"/>
          <c:y val="0.28246126259011012"/>
          <c:w val="0.63863888888888887"/>
          <c:h val="0.65131573429354384"/>
        </c:manualLayout>
      </c:layout>
      <c:scatterChart>
        <c:scatterStyle val="smoothMarker"/>
        <c:varyColors val="0"/>
        <c:ser>
          <c:idx val="0"/>
          <c:order val="0"/>
          <c:tx>
            <c:v>I, при (+U)</c:v>
          </c:tx>
          <c:marker>
            <c:symbol val="none"/>
          </c:marker>
          <c:xVal>
            <c:numRef>
              <c:f>'VD1'!$C$2:$K$2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xVal>
          <c:yVal>
            <c:numRef>
              <c:f>'VD1'!$C$3:$K$3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12.6</c:v>
                </c:pt>
                <c:pt idx="5">
                  <c:v>28.9</c:v>
                </c:pt>
                <c:pt idx="6">
                  <c:v>47</c:v>
                </c:pt>
                <c:pt idx="7">
                  <c:v>66</c:v>
                </c:pt>
                <c:pt idx="8">
                  <c:v>85</c:v>
                </c:pt>
              </c:numCache>
            </c:numRef>
          </c:yVal>
          <c:smooth val="1"/>
        </c:ser>
        <c:ser>
          <c:idx val="1"/>
          <c:order val="1"/>
          <c:tx>
            <c:v>I, при (-U)</c:v>
          </c:tx>
          <c:marker>
            <c:symbol val="none"/>
          </c:marker>
          <c:xVal>
            <c:numRef>
              <c:f>'VD1'!$C$10:$J$10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</c:numCache>
            </c:numRef>
          </c:xVal>
          <c:yVal>
            <c:numRef>
              <c:f>'VD1'!$C$11:$J$11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8400"/>
        <c:axId val="127080320"/>
      </c:scatterChart>
      <c:valAx>
        <c:axId val="1270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588188976377957"/>
              <c:y val="0.7814581510644502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080320"/>
        <c:crosses val="autoZero"/>
        <c:crossBetween val="midCat"/>
      </c:valAx>
      <c:valAx>
        <c:axId val="127080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 baseline="0"/>
                  <a:t>,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166666666666664"/>
              <c:y val="0.1997012356926458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07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Вольтамперная</a:t>
            </a:r>
            <a:r>
              <a:rPr lang="ru-RU" baseline="0"/>
              <a:t> харектеристика диода Шоттки</a:t>
            </a:r>
            <a:endParaRPr lang="ru-RU"/>
          </a:p>
        </c:rich>
      </c:tx>
      <c:layout>
        <c:manualLayout>
          <c:xMode val="edge"/>
          <c:yMode val="edge"/>
          <c:x val="0.2118403324584426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722222222222236E-2"/>
          <c:y val="0.28246126259011012"/>
          <c:w val="0.63863888888888887"/>
          <c:h val="0.65131573429354384"/>
        </c:manualLayout>
      </c:layout>
      <c:scatterChart>
        <c:scatterStyle val="smoothMarker"/>
        <c:varyColors val="0"/>
        <c:ser>
          <c:idx val="0"/>
          <c:order val="0"/>
          <c:tx>
            <c:v>I, при (+U)</c:v>
          </c:tx>
          <c:marker>
            <c:symbol val="none"/>
          </c:marker>
          <c:xVal>
            <c:numRef>
              <c:f>'VD2'!$C$2:$L$2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</c:numCache>
            </c:numRef>
          </c:xVal>
          <c:yVal>
            <c:numRef>
              <c:f>'VD2'!$C$3:$L$3</c:f>
              <c:numCache>
                <c:formatCode>General</c:formatCode>
                <c:ptCount val="10"/>
                <c:pt idx="0">
                  <c:v>0</c:v>
                </c:pt>
                <c:pt idx="1">
                  <c:v>2.2000000000000002</c:v>
                </c:pt>
                <c:pt idx="2">
                  <c:v>16.2</c:v>
                </c:pt>
                <c:pt idx="3">
                  <c:v>26</c:v>
                </c:pt>
                <c:pt idx="4">
                  <c:v>34.299999999999997</c:v>
                </c:pt>
                <c:pt idx="5">
                  <c:v>43.2</c:v>
                </c:pt>
                <c:pt idx="6">
                  <c:v>52.6</c:v>
                </c:pt>
                <c:pt idx="7">
                  <c:v>62.7</c:v>
                </c:pt>
                <c:pt idx="8">
                  <c:v>71.7</c:v>
                </c:pt>
                <c:pt idx="9">
                  <c:v>81.3</c:v>
                </c:pt>
              </c:numCache>
            </c:numRef>
          </c:yVal>
          <c:smooth val="1"/>
        </c:ser>
        <c:ser>
          <c:idx val="1"/>
          <c:order val="1"/>
          <c:tx>
            <c:v>I, при (-U)</c:v>
          </c:tx>
          <c:marker>
            <c:symbol val="none"/>
          </c:marker>
          <c:xVal>
            <c:numRef>
              <c:f>'VD2'!$C$10:$J$10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</c:numCache>
            </c:numRef>
          </c:xVal>
          <c:yVal>
            <c:numRef>
              <c:f>'VD2'!$C$11:$J$11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3616"/>
        <c:axId val="125425536"/>
      </c:scatterChart>
      <c:valAx>
        <c:axId val="125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588188976377957"/>
              <c:y val="0.7814581510644502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5425536"/>
        <c:crosses val="autoZero"/>
        <c:crossBetween val="midCat"/>
      </c:valAx>
      <c:valAx>
        <c:axId val="125425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 baseline="0"/>
                  <a:t>,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166666666666664"/>
              <c:y val="0.1997012356926458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542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Вольтамперная</a:t>
            </a:r>
            <a:r>
              <a:rPr lang="ru-RU" baseline="0"/>
              <a:t> харектеристика светодиода</a:t>
            </a:r>
            <a:endParaRPr lang="ru-RU"/>
          </a:p>
        </c:rich>
      </c:tx>
      <c:layout>
        <c:manualLayout>
          <c:xMode val="edge"/>
          <c:yMode val="edge"/>
          <c:x val="0.2118403324584426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722222222222236E-2"/>
          <c:y val="0.28246126259011012"/>
          <c:w val="0.63863888888888887"/>
          <c:h val="0.65131573429354384"/>
        </c:manualLayout>
      </c:layout>
      <c:scatterChart>
        <c:scatterStyle val="smoothMarker"/>
        <c:varyColors val="0"/>
        <c:ser>
          <c:idx val="0"/>
          <c:order val="0"/>
          <c:tx>
            <c:v>I, при (+U)</c:v>
          </c:tx>
          <c:marker>
            <c:symbol val="none"/>
          </c:marker>
          <c:xVal>
            <c:numRef>
              <c:f>'VD3'!$C$2:$L$2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2.1</c:v>
                </c:pt>
                <c:pt idx="9">
                  <c:v>2.2000000000000002</c:v>
                </c:pt>
              </c:numCache>
            </c:numRef>
          </c:xVal>
          <c:yVal>
            <c:numRef>
              <c:f>'VD3'!$C$3:$L$3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1.6</c:v>
                </c:pt>
                <c:pt idx="7">
                  <c:v>4</c:v>
                </c:pt>
                <c:pt idx="8">
                  <c:v>7.2</c:v>
                </c:pt>
                <c:pt idx="9">
                  <c:v>10.4</c:v>
                </c:pt>
              </c:numCache>
            </c:numRef>
          </c:yVal>
          <c:smooth val="1"/>
        </c:ser>
        <c:ser>
          <c:idx val="1"/>
          <c:order val="1"/>
          <c:tx>
            <c:v>I, при (-U)</c:v>
          </c:tx>
          <c:marker>
            <c:symbol val="none"/>
          </c:marker>
          <c:xVal>
            <c:numRef>
              <c:f>'VD3'!$C$10:$J$10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</c:numCache>
            </c:numRef>
          </c:xVal>
          <c:yVal>
            <c:numRef>
              <c:f>'VD3'!$C$11:$J$11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3456"/>
        <c:axId val="127125376"/>
      </c:scatterChart>
      <c:valAx>
        <c:axId val="1271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588188976377957"/>
              <c:y val="0.7814581510644502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125376"/>
        <c:crosses val="autoZero"/>
        <c:crossBetween val="midCat"/>
      </c:valAx>
      <c:valAx>
        <c:axId val="12712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 baseline="0"/>
                  <a:t>,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166666666666664"/>
              <c:y val="0.1997012356926458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12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Вольтамперная</a:t>
            </a:r>
            <a:r>
              <a:rPr lang="ru-RU" baseline="0"/>
              <a:t> харектеристика стабилитрона</a:t>
            </a:r>
            <a:endParaRPr lang="ru-RU"/>
          </a:p>
        </c:rich>
      </c:tx>
      <c:layout>
        <c:manualLayout>
          <c:xMode val="edge"/>
          <c:yMode val="edge"/>
          <c:x val="0.2201817749118394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722222222222236E-2"/>
          <c:y val="0.28246126259011012"/>
          <c:w val="0.63863888888888887"/>
          <c:h val="0.65131573429354384"/>
        </c:manualLayout>
      </c:layout>
      <c:scatterChart>
        <c:scatterStyle val="smoothMarker"/>
        <c:varyColors val="0"/>
        <c:ser>
          <c:idx val="0"/>
          <c:order val="0"/>
          <c:tx>
            <c:v>I, при (+U)</c:v>
          </c:tx>
          <c:marker>
            <c:symbol val="none"/>
          </c:marker>
          <c:xVal>
            <c:numRef>
              <c:f>'VD4'!$C$2:$J$2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'VD4'!$C$3:$J$3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4.3</c:v>
                </c:pt>
                <c:pt idx="7">
                  <c:v>11.8</c:v>
                </c:pt>
              </c:numCache>
            </c:numRef>
          </c:yVal>
          <c:smooth val="1"/>
        </c:ser>
        <c:ser>
          <c:idx val="1"/>
          <c:order val="1"/>
          <c:tx>
            <c:v>I, при (-U)</c:v>
          </c:tx>
          <c:marker>
            <c:symbol val="none"/>
          </c:marker>
          <c:xVal>
            <c:numRef>
              <c:f>'VD4'!$C$10:$O$10</c:f>
              <c:numCache>
                <c:formatCode>General</c:formatCode>
                <c:ptCount val="13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-6.7</c:v>
                </c:pt>
                <c:pt idx="4">
                  <c:v>-6.72</c:v>
                </c:pt>
                <c:pt idx="5">
                  <c:v>-6.74</c:v>
                </c:pt>
                <c:pt idx="6">
                  <c:v>-6.76</c:v>
                </c:pt>
                <c:pt idx="7">
                  <c:v>-6.78</c:v>
                </c:pt>
                <c:pt idx="8">
                  <c:v>-6.8</c:v>
                </c:pt>
                <c:pt idx="9">
                  <c:v>-6.82</c:v>
                </c:pt>
                <c:pt idx="10">
                  <c:v>-6.84</c:v>
                </c:pt>
                <c:pt idx="11">
                  <c:v>-6.86</c:v>
                </c:pt>
                <c:pt idx="12">
                  <c:v>-6.88</c:v>
                </c:pt>
              </c:numCache>
            </c:numRef>
          </c:xVal>
          <c:yVal>
            <c:numRef>
              <c:f>'VD4'!$C$11:$O$11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-1.2</c:v>
                </c:pt>
                <c:pt idx="11">
                  <c:v>-2.1</c:v>
                </c:pt>
                <c:pt idx="12">
                  <c:v>-3.5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3504"/>
        <c:axId val="127335424"/>
      </c:scatterChart>
      <c:valAx>
        <c:axId val="1273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588188976377957"/>
              <c:y val="0.7814581510644502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335424"/>
        <c:crosses val="autoZero"/>
        <c:crossBetween val="midCat"/>
      </c:valAx>
      <c:valAx>
        <c:axId val="127335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 baseline="0"/>
                  <a:t>,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166666666666664"/>
              <c:y val="0.19970123569264586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1273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2</xdr:row>
      <xdr:rowOff>29133</xdr:rowOff>
    </xdr:from>
    <xdr:to>
      <xdr:col>20</xdr:col>
      <xdr:colOff>437029</xdr:colOff>
      <xdr:row>19</xdr:row>
      <xdr:rowOff>56028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0.26458</cdr:x>
      <cdr:y>0.28819</cdr:y>
    </cdr:from>
    <cdr:to>
      <cdr:x>0.46458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5" y="790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0.28819</cdr:y>
    </cdr:from>
    <cdr:to>
      <cdr:x>0.46458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5" y="790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209549</xdr:rowOff>
    </xdr:from>
    <xdr:to>
      <xdr:col>20</xdr:col>
      <xdr:colOff>114300</xdr:colOff>
      <xdr:row>20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0.26458</cdr:x>
      <cdr:y>0.28819</cdr:y>
    </cdr:from>
    <cdr:to>
      <cdr:x>0.46458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5" y="790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</xdr:row>
      <xdr:rowOff>47625</xdr:rowOff>
    </xdr:from>
    <xdr:to>
      <xdr:col>22</xdr:col>
      <xdr:colOff>21851</xdr:colOff>
      <xdr:row>17</xdr:row>
      <xdr:rowOff>137272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0.26458</cdr:x>
      <cdr:y>0.28819</cdr:y>
    </cdr:from>
    <cdr:to>
      <cdr:x>0.46458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5" y="790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47625</xdr:rowOff>
    </xdr:from>
    <xdr:to>
      <xdr:col>21</xdr:col>
      <xdr:colOff>309842</xdr:colOff>
      <xdr:row>20</xdr:row>
      <xdr:rowOff>6724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0.26458</cdr:x>
      <cdr:y>0.28819</cdr:y>
    </cdr:from>
    <cdr:to>
      <cdr:x>0.46458</cdr:x>
      <cdr:y>0.62153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675" y="790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331693</xdr:colOff>
      <xdr:row>16</xdr:row>
      <xdr:rowOff>659466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85" zoomScaleNormal="85" workbookViewId="0">
      <selection activeCell="D12" sqref="D12"/>
    </sheetView>
  </sheetViews>
  <sheetFormatPr defaultRowHeight="15" x14ac:dyDescent="0.25"/>
  <cols>
    <col min="4" max="4" width="9.85546875" bestFit="1" customWidth="1"/>
    <col min="11" max="11" width="13.7109375" bestFit="1" customWidth="1"/>
  </cols>
  <sheetData>
    <row r="1" spans="2:10" ht="15.75" thickBot="1" x14ac:dyDescent="0.3">
      <c r="B1" s="15" t="s">
        <v>3</v>
      </c>
      <c r="C1" s="15"/>
      <c r="D1" s="15"/>
      <c r="E1" s="15"/>
      <c r="F1" s="15"/>
      <c r="G1" s="15"/>
      <c r="H1" s="15"/>
      <c r="I1" s="15"/>
      <c r="J1" s="15"/>
    </row>
    <row r="2" spans="2:10" ht="16.5" thickBot="1" x14ac:dyDescent="0.3">
      <c r="B2" s="1" t="s">
        <v>0</v>
      </c>
      <c r="C2" s="2">
        <v>0</v>
      </c>
      <c r="D2" s="2">
        <v>2</v>
      </c>
      <c r="E2" s="2">
        <v>4</v>
      </c>
      <c r="F2" s="2">
        <v>6</v>
      </c>
      <c r="G2" s="2">
        <v>8</v>
      </c>
      <c r="H2" s="2">
        <v>10</v>
      </c>
      <c r="I2" s="2">
        <v>12</v>
      </c>
      <c r="J2" s="2">
        <v>14</v>
      </c>
    </row>
    <row r="3" spans="2:10" ht="16.5" thickBot="1" x14ac:dyDescent="0.3">
      <c r="B3" s="3" t="s">
        <v>1</v>
      </c>
      <c r="C3" s="5">
        <v>0</v>
      </c>
      <c r="D3" s="5">
        <v>12.9</v>
      </c>
      <c r="E3" s="5">
        <v>26</v>
      </c>
      <c r="F3" s="5">
        <v>39.4</v>
      </c>
      <c r="G3" s="5">
        <v>52.8</v>
      </c>
      <c r="H3" s="5">
        <v>66</v>
      </c>
      <c r="I3" s="5">
        <v>79.5</v>
      </c>
      <c r="J3" s="5">
        <v>93.3</v>
      </c>
    </row>
    <row r="4" spans="2:10" ht="16.5" thickBot="1" x14ac:dyDescent="0.3">
      <c r="B4" s="6" t="s">
        <v>2</v>
      </c>
      <c r="C4" s="5">
        <f>C$2*C$3*0.001</f>
        <v>0</v>
      </c>
      <c r="D4" s="17">
        <f t="shared" ref="D4:J4" si="0">D$2*D$3*0.001</f>
        <v>2.58E-2</v>
      </c>
      <c r="E4" s="5">
        <f t="shared" si="0"/>
        <v>0.10400000000000001</v>
      </c>
      <c r="F4" s="5">
        <f t="shared" si="0"/>
        <v>0.23639999999999997</v>
      </c>
      <c r="G4" s="5">
        <f t="shared" si="0"/>
        <v>0.4224</v>
      </c>
      <c r="H4" s="5">
        <f t="shared" si="0"/>
        <v>0.66</v>
      </c>
      <c r="I4" s="5">
        <f t="shared" si="0"/>
        <v>0.95400000000000007</v>
      </c>
      <c r="J4" s="5">
        <f t="shared" si="0"/>
        <v>1.3062</v>
      </c>
    </row>
    <row r="6" spans="2:10" x14ac:dyDescent="0.25">
      <c r="B6" t="s">
        <v>27</v>
      </c>
      <c r="C6">
        <f>D2/D3*0.001</f>
        <v>1.5503875968992249E-4</v>
      </c>
    </row>
    <row r="9" spans="2:10" ht="15.75" thickBot="1" x14ac:dyDescent="0.3">
      <c r="B9" s="15" t="s">
        <v>4</v>
      </c>
      <c r="C9" s="15"/>
      <c r="D9" s="15"/>
      <c r="E9" s="15"/>
      <c r="F9" s="15"/>
      <c r="G9" s="15"/>
      <c r="H9" s="15"/>
      <c r="I9" s="15"/>
      <c r="J9" s="15"/>
    </row>
    <row r="10" spans="2:10" ht="16.5" thickBot="1" x14ac:dyDescent="0.3">
      <c r="B10" s="1" t="s">
        <v>0</v>
      </c>
      <c r="C10" s="2">
        <v>0</v>
      </c>
      <c r="D10" s="2">
        <v>-2</v>
      </c>
      <c r="E10" s="2">
        <v>-4</v>
      </c>
      <c r="F10" s="2">
        <v>-6</v>
      </c>
      <c r="G10" s="2">
        <v>-8</v>
      </c>
      <c r="H10" s="2">
        <v>-10</v>
      </c>
      <c r="I10" s="2">
        <v>-12</v>
      </c>
      <c r="J10" s="2">
        <v>-14</v>
      </c>
    </row>
    <row r="11" spans="2:10" ht="16.5" thickBot="1" x14ac:dyDescent="0.3">
      <c r="B11" s="3" t="s">
        <v>1</v>
      </c>
      <c r="C11" s="5">
        <v>0</v>
      </c>
      <c r="D11" s="5">
        <v>-13.1</v>
      </c>
      <c r="E11" s="5">
        <v>-26.4</v>
      </c>
      <c r="F11" s="5">
        <v>-39.9</v>
      </c>
      <c r="G11" s="5">
        <v>-53.2</v>
      </c>
      <c r="H11" s="5">
        <v>-66.8</v>
      </c>
      <c r="I11" s="5">
        <v>-80</v>
      </c>
      <c r="J11" s="5">
        <v>-94</v>
      </c>
    </row>
    <row r="12" spans="2:10" ht="16.5" thickBot="1" x14ac:dyDescent="0.3">
      <c r="B12" s="6" t="s">
        <v>2</v>
      </c>
      <c r="C12" s="5">
        <f>C$10*C$11*0.001</f>
        <v>0</v>
      </c>
      <c r="D12" s="18">
        <f t="shared" ref="D12:J12" si="1">D$10*D$11*0.001</f>
        <v>2.6200000000000001E-2</v>
      </c>
      <c r="E12" s="18">
        <f t="shared" si="1"/>
        <v>0.1056</v>
      </c>
      <c r="F12" s="18">
        <f t="shared" si="1"/>
        <v>0.23939999999999997</v>
      </c>
      <c r="G12" s="18">
        <f t="shared" si="1"/>
        <v>0.42560000000000003</v>
      </c>
      <c r="H12" s="18">
        <f t="shared" si="1"/>
        <v>0.66800000000000004</v>
      </c>
      <c r="I12" s="18">
        <f t="shared" si="1"/>
        <v>0.96</v>
      </c>
      <c r="J12" s="18">
        <f t="shared" si="1"/>
        <v>1.3160000000000001</v>
      </c>
    </row>
    <row r="15" spans="2:10" x14ac:dyDescent="0.25">
      <c r="B15" t="s">
        <v>27</v>
      </c>
      <c r="C15">
        <f>D10/D11*1000</f>
        <v>152.67175572519085</v>
      </c>
    </row>
  </sheetData>
  <mergeCells count="2">
    <mergeCell ref="B1:J1"/>
    <mergeCell ref="B9:J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zoomScaleNormal="100" workbookViewId="0">
      <selection activeCell="F4" sqref="F4"/>
    </sheetView>
  </sheetViews>
  <sheetFormatPr defaultRowHeight="15" x14ac:dyDescent="0.25"/>
  <cols>
    <col min="3" max="3" width="12" bestFit="1" customWidth="1"/>
    <col min="6" max="11" width="9.42578125" bestFit="1" customWidth="1"/>
  </cols>
  <sheetData>
    <row r="1" spans="2:13" ht="15.75" thickBot="1" x14ac:dyDescent="0.3">
      <c r="B1" s="15" t="s">
        <v>8</v>
      </c>
      <c r="C1" s="15"/>
      <c r="D1" s="15"/>
      <c r="E1" s="15"/>
      <c r="F1" s="15"/>
      <c r="G1" s="15"/>
      <c r="H1" s="15"/>
      <c r="I1" s="15"/>
      <c r="J1" s="15"/>
      <c r="K1" s="15"/>
    </row>
    <row r="2" spans="2:13" ht="16.5" thickBot="1" x14ac:dyDescent="0.3">
      <c r="B2" s="1" t="s">
        <v>5</v>
      </c>
      <c r="C2" s="2">
        <v>0</v>
      </c>
      <c r="D2" s="2">
        <v>0.2</v>
      </c>
      <c r="E2" s="2">
        <v>0.4</v>
      </c>
      <c r="F2" s="2">
        <v>0.6</v>
      </c>
      <c r="G2" s="2">
        <v>0.8</v>
      </c>
      <c r="H2" s="2">
        <v>1</v>
      </c>
      <c r="I2" s="2">
        <v>1.2</v>
      </c>
      <c r="J2" s="2">
        <v>1.4</v>
      </c>
      <c r="K2" s="2">
        <v>1.6</v>
      </c>
      <c r="M2" t="s">
        <v>30</v>
      </c>
    </row>
    <row r="3" spans="2:13" ht="32.25" thickBot="1" x14ac:dyDescent="0.35">
      <c r="B3" s="6" t="s">
        <v>6</v>
      </c>
      <c r="C3" s="7">
        <v>0</v>
      </c>
      <c r="D3" s="7">
        <v>0</v>
      </c>
      <c r="E3" s="7">
        <v>0</v>
      </c>
      <c r="F3" s="7">
        <v>2</v>
      </c>
      <c r="G3" s="7">
        <v>12.6</v>
      </c>
      <c r="H3" s="7">
        <v>28.9</v>
      </c>
      <c r="I3" s="7">
        <v>47</v>
      </c>
      <c r="J3" s="7">
        <v>66</v>
      </c>
      <c r="K3" s="7">
        <v>85</v>
      </c>
      <c r="M3" s="4">
        <v>0.8</v>
      </c>
    </row>
    <row r="4" spans="2:13" ht="16.5" thickBot="1" x14ac:dyDescent="0.3">
      <c r="B4" s="6" t="s">
        <v>2</v>
      </c>
      <c r="C4" s="5">
        <f>C$2*C$3*0.001</f>
        <v>0</v>
      </c>
      <c r="D4" s="5">
        <f t="shared" ref="D4:K4" si="0">D$2*D$3*0.001</f>
        <v>0</v>
      </c>
      <c r="E4" s="5">
        <f t="shared" si="0"/>
        <v>0</v>
      </c>
      <c r="F4" s="16">
        <f t="shared" si="0"/>
        <v>1.1999999999999999E-3</v>
      </c>
      <c r="G4" s="16">
        <f t="shared" si="0"/>
        <v>1.008E-2</v>
      </c>
      <c r="H4" s="16">
        <f t="shared" si="0"/>
        <v>2.8899999999999999E-2</v>
      </c>
      <c r="I4" s="16">
        <f t="shared" si="0"/>
        <v>5.6399999999999999E-2</v>
      </c>
      <c r="J4" s="16">
        <f t="shared" si="0"/>
        <v>9.2399999999999996E-2</v>
      </c>
      <c r="K4" s="16">
        <f t="shared" si="0"/>
        <v>0.13600000000000001</v>
      </c>
    </row>
    <row r="6" spans="2:13" x14ac:dyDescent="0.25">
      <c r="B6" t="s">
        <v>28</v>
      </c>
      <c r="C6">
        <f>G2/G3*0.001</f>
        <v>6.3492063492063503E-5</v>
      </c>
      <c r="E6">
        <f>1.2*0.01</f>
        <v>1.2E-2</v>
      </c>
    </row>
    <row r="9" spans="2:13" ht="15.75" thickBot="1" x14ac:dyDescent="0.3">
      <c r="B9" s="15" t="s">
        <v>9</v>
      </c>
      <c r="C9" s="15"/>
      <c r="D9" s="15"/>
      <c r="E9" s="15"/>
      <c r="F9" s="15"/>
      <c r="G9" s="15"/>
      <c r="H9" s="15"/>
      <c r="I9" s="15"/>
      <c r="J9" s="15"/>
    </row>
    <row r="10" spans="2:13" ht="32.25" thickBot="1" x14ac:dyDescent="0.3">
      <c r="B10" s="1" t="s">
        <v>7</v>
      </c>
      <c r="C10" s="2">
        <v>0</v>
      </c>
      <c r="D10" s="2">
        <v>-2</v>
      </c>
      <c r="E10" s="2">
        <v>-4</v>
      </c>
      <c r="F10" s="2">
        <v>-6</v>
      </c>
      <c r="G10" s="2">
        <v>-8</v>
      </c>
      <c r="H10" s="2">
        <v>-10</v>
      </c>
      <c r="I10" s="2">
        <v>-12</v>
      </c>
      <c r="J10" s="2">
        <v>-14</v>
      </c>
    </row>
    <row r="11" spans="2:13" ht="32.25" thickBot="1" x14ac:dyDescent="0.3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3" ht="16.5" thickBot="1" x14ac:dyDescent="0.3">
      <c r="B12" s="6" t="s">
        <v>2</v>
      </c>
      <c r="C12" s="5">
        <f>C$10*C$11</f>
        <v>0</v>
      </c>
      <c r="D12" s="5">
        <f t="shared" ref="D12:J12" si="1">D$10*D$11</f>
        <v>0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</row>
    <row r="15" spans="2:13" x14ac:dyDescent="0.25">
      <c r="B15" t="s">
        <v>28</v>
      </c>
      <c r="C15">
        <v>0</v>
      </c>
    </row>
  </sheetData>
  <mergeCells count="2">
    <mergeCell ref="B1:K1"/>
    <mergeCell ref="B9:J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="85" zoomScaleNormal="85" workbookViewId="0">
      <selection activeCell="D4" sqref="D4"/>
    </sheetView>
  </sheetViews>
  <sheetFormatPr defaultRowHeight="15" x14ac:dyDescent="0.25"/>
  <cols>
    <col min="3" max="3" width="12.28515625" bestFit="1" customWidth="1"/>
    <col min="4" max="12" width="9.85546875" bestFit="1" customWidth="1"/>
  </cols>
  <sheetData>
    <row r="1" spans="2:14" ht="15.75" thickBot="1" x14ac:dyDescent="0.3">
      <c r="B1" s="15" t="s">
        <v>13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4" ht="16.5" thickBot="1" x14ac:dyDescent="0.3">
      <c r="B2" s="1" t="s">
        <v>10</v>
      </c>
      <c r="C2" s="2">
        <v>0</v>
      </c>
      <c r="D2" s="2">
        <v>0.2</v>
      </c>
      <c r="E2" s="2">
        <v>0.4</v>
      </c>
      <c r="F2" s="2">
        <v>0.5</v>
      </c>
      <c r="G2" s="2">
        <v>0.6</v>
      </c>
      <c r="H2" s="2">
        <v>0.7</v>
      </c>
      <c r="I2" s="2">
        <v>0.8</v>
      </c>
      <c r="J2" s="2">
        <v>0.9</v>
      </c>
      <c r="K2" s="2">
        <v>1</v>
      </c>
      <c r="L2" s="2">
        <v>1.1000000000000001</v>
      </c>
      <c r="N2" t="s">
        <v>29</v>
      </c>
    </row>
    <row r="3" spans="2:14" ht="32.25" thickBot="1" x14ac:dyDescent="0.35">
      <c r="B3" s="6" t="s">
        <v>11</v>
      </c>
      <c r="C3" s="7">
        <v>0</v>
      </c>
      <c r="D3" s="7">
        <v>2.2000000000000002</v>
      </c>
      <c r="E3" s="7">
        <v>16.2</v>
      </c>
      <c r="F3" s="7">
        <v>26</v>
      </c>
      <c r="G3" s="7">
        <v>34.299999999999997</v>
      </c>
      <c r="H3" s="7">
        <v>43.2</v>
      </c>
      <c r="I3" s="7">
        <v>52.6</v>
      </c>
      <c r="J3" s="7">
        <v>62.7</v>
      </c>
      <c r="K3" s="7">
        <v>71.7</v>
      </c>
      <c r="L3" s="7">
        <v>81.3</v>
      </c>
      <c r="N3" s="4">
        <v>0.6</v>
      </c>
    </row>
    <row r="4" spans="2:14" ht="16.5" thickBot="1" x14ac:dyDescent="0.3">
      <c r="B4" s="6" t="s">
        <v>2</v>
      </c>
      <c r="C4" s="5">
        <f>C$2*C$3*0.001</f>
        <v>0</v>
      </c>
      <c r="D4" s="16">
        <f t="shared" ref="D4:L4" si="0">D$2*D$3*0.001</f>
        <v>4.4000000000000007E-4</v>
      </c>
      <c r="E4" s="16">
        <f t="shared" si="0"/>
        <v>6.4800000000000005E-3</v>
      </c>
      <c r="F4" s="16">
        <f t="shared" si="0"/>
        <v>1.3000000000000001E-2</v>
      </c>
      <c r="G4" s="16">
        <f t="shared" si="0"/>
        <v>2.0579999999999998E-2</v>
      </c>
      <c r="H4" s="16">
        <f t="shared" si="0"/>
        <v>3.024E-2</v>
      </c>
      <c r="I4" s="16">
        <f t="shared" si="0"/>
        <v>4.2080000000000006E-2</v>
      </c>
      <c r="J4" s="16">
        <f t="shared" si="0"/>
        <v>5.6430000000000008E-2</v>
      </c>
      <c r="K4" s="16">
        <f t="shared" si="0"/>
        <v>7.17E-2</v>
      </c>
      <c r="L4" s="16">
        <f t="shared" si="0"/>
        <v>8.9430000000000009E-2</v>
      </c>
    </row>
    <row r="7" spans="2:14" ht="15.75" x14ac:dyDescent="0.25">
      <c r="B7" s="11" t="s">
        <v>31</v>
      </c>
      <c r="C7">
        <f>G2/G3 *0.001</f>
        <v>1.749271137026239E-5</v>
      </c>
    </row>
    <row r="9" spans="2:14" ht="15.75" thickBot="1" x14ac:dyDescent="0.3">
      <c r="B9" s="15" t="s">
        <v>14</v>
      </c>
      <c r="C9" s="15"/>
      <c r="D9" s="15"/>
      <c r="E9" s="15"/>
      <c r="F9" s="15"/>
      <c r="G9" s="15"/>
      <c r="H9" s="15"/>
      <c r="I9" s="15"/>
      <c r="J9" s="15"/>
    </row>
    <row r="10" spans="2:14" ht="32.25" thickBot="1" x14ac:dyDescent="0.3">
      <c r="B10" s="1" t="s">
        <v>12</v>
      </c>
      <c r="C10" s="2">
        <v>0</v>
      </c>
      <c r="D10" s="2">
        <v>-2</v>
      </c>
      <c r="E10" s="2">
        <v>-4</v>
      </c>
      <c r="F10" s="2">
        <v>-6</v>
      </c>
      <c r="G10" s="2">
        <v>-8</v>
      </c>
      <c r="H10" s="2">
        <v>-10</v>
      </c>
      <c r="I10" s="2">
        <v>-12</v>
      </c>
      <c r="J10" s="2">
        <v>-14</v>
      </c>
    </row>
    <row r="11" spans="2:14" ht="32.25" thickBot="1" x14ac:dyDescent="0.3">
      <c r="B11" s="6" t="s">
        <v>11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4" ht="16.5" thickBot="1" x14ac:dyDescent="0.3">
      <c r="B12" s="6" t="s">
        <v>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5" spans="2:14" ht="15.75" x14ac:dyDescent="0.25">
      <c r="B15" s="11" t="s">
        <v>31</v>
      </c>
      <c r="C15" s="11">
        <v>0</v>
      </c>
      <c r="D15" s="11"/>
      <c r="E15" s="11"/>
      <c r="F15" s="11"/>
      <c r="G15" s="11"/>
      <c r="H15" s="11"/>
      <c r="I15" s="11"/>
      <c r="J15" s="11"/>
    </row>
  </sheetData>
  <mergeCells count="2">
    <mergeCell ref="B9:J9"/>
    <mergeCell ref="B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H4" sqref="H4"/>
    </sheetView>
  </sheetViews>
  <sheetFormatPr defaultRowHeight="15" x14ac:dyDescent="0.25"/>
  <cols>
    <col min="8" max="12" width="9.42578125" bestFit="1" customWidth="1"/>
  </cols>
  <sheetData>
    <row r="1" spans="2:14" ht="15.75" thickBot="1" x14ac:dyDescent="0.3">
      <c r="B1" s="15" t="s">
        <v>18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4" ht="21" thickBot="1" x14ac:dyDescent="0.3">
      <c r="B2" s="1" t="s">
        <v>15</v>
      </c>
      <c r="C2" s="2">
        <v>0</v>
      </c>
      <c r="D2" s="2">
        <v>0.4</v>
      </c>
      <c r="E2" s="2">
        <v>0.8</v>
      </c>
      <c r="F2" s="2">
        <v>1.2</v>
      </c>
      <c r="G2" s="2">
        <v>1.6</v>
      </c>
      <c r="H2" s="2">
        <v>1.8</v>
      </c>
      <c r="I2" s="2">
        <v>1.9</v>
      </c>
      <c r="J2" s="2">
        <v>2</v>
      </c>
      <c r="K2" s="2">
        <v>2.1</v>
      </c>
      <c r="L2" s="2">
        <v>2.2000000000000002</v>
      </c>
      <c r="N2" s="12" t="s">
        <v>32</v>
      </c>
    </row>
    <row r="3" spans="2:14" ht="32.25" thickBot="1" x14ac:dyDescent="0.3">
      <c r="B3" s="6" t="s">
        <v>16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0.2</v>
      </c>
      <c r="I3" s="7">
        <v>1.6</v>
      </c>
      <c r="J3" s="7">
        <v>4</v>
      </c>
      <c r="K3" s="7">
        <v>7.2</v>
      </c>
      <c r="L3" s="7">
        <v>10.4</v>
      </c>
      <c r="N3" s="13">
        <v>2.1</v>
      </c>
    </row>
    <row r="4" spans="2:14" ht="16.5" thickBot="1" x14ac:dyDescent="0.3">
      <c r="B4" s="6" t="s">
        <v>2</v>
      </c>
      <c r="C4" s="5">
        <f>C$2*C$3*0.001</f>
        <v>0</v>
      </c>
      <c r="D4" s="5">
        <f t="shared" ref="D4:L4" si="0">D$2*D$3*0.001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16">
        <f t="shared" si="0"/>
        <v>3.6000000000000002E-4</v>
      </c>
      <c r="I4" s="16">
        <f t="shared" si="0"/>
        <v>3.0400000000000002E-3</v>
      </c>
      <c r="J4" s="16">
        <f t="shared" si="0"/>
        <v>8.0000000000000002E-3</v>
      </c>
      <c r="K4" s="16">
        <f t="shared" si="0"/>
        <v>1.5120000000000001E-2</v>
      </c>
      <c r="L4" s="16">
        <f t="shared" si="0"/>
        <v>2.2880000000000005E-2</v>
      </c>
    </row>
    <row r="7" spans="2:14" ht="15.75" x14ac:dyDescent="0.25">
      <c r="B7" s="11" t="s">
        <v>33</v>
      </c>
      <c r="C7">
        <f>K2/K3*0.001</f>
        <v>2.9166666666666669E-4</v>
      </c>
    </row>
    <row r="9" spans="2:14" ht="15.75" thickBot="1" x14ac:dyDescent="0.3">
      <c r="B9" s="15" t="s">
        <v>19</v>
      </c>
      <c r="C9" s="15"/>
      <c r="D9" s="15"/>
      <c r="E9" s="15"/>
      <c r="F9" s="15"/>
      <c r="G9" s="15"/>
      <c r="H9" s="15"/>
      <c r="I9" s="15"/>
      <c r="J9" s="15"/>
    </row>
    <row r="10" spans="2:14" ht="32.25" thickBot="1" x14ac:dyDescent="0.3">
      <c r="B10" s="1" t="s">
        <v>17</v>
      </c>
      <c r="C10" s="2">
        <v>0</v>
      </c>
      <c r="D10" s="2">
        <v>-2</v>
      </c>
      <c r="E10" s="2">
        <v>-4</v>
      </c>
      <c r="F10" s="2">
        <v>-6</v>
      </c>
      <c r="G10" s="2">
        <v>-8</v>
      </c>
      <c r="H10" s="2">
        <v>-10</v>
      </c>
      <c r="I10" s="2">
        <v>-12</v>
      </c>
      <c r="J10" s="2">
        <v>-14</v>
      </c>
    </row>
    <row r="11" spans="2:14" ht="32.25" thickBot="1" x14ac:dyDescent="0.3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4" ht="16.5" thickBot="1" x14ac:dyDescent="0.3">
      <c r="B12" s="6" t="s">
        <v>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</sheetData>
  <mergeCells count="2">
    <mergeCell ref="B9:J9"/>
    <mergeCell ref="B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zoomScaleNormal="100" workbookViewId="0">
      <selection activeCell="L12" sqref="L12:O12"/>
    </sheetView>
  </sheetViews>
  <sheetFormatPr defaultRowHeight="15" x14ac:dyDescent="0.25"/>
  <cols>
    <col min="8" max="8" width="12" bestFit="1" customWidth="1"/>
    <col min="12" max="15" width="9.42578125" bestFit="1" customWidth="1"/>
  </cols>
  <sheetData>
    <row r="1" spans="2:15" ht="15.75" thickBot="1" x14ac:dyDescent="0.3">
      <c r="B1" s="15" t="s">
        <v>25</v>
      </c>
      <c r="C1" s="15"/>
      <c r="D1" s="15"/>
      <c r="E1" s="15"/>
      <c r="F1" s="15"/>
      <c r="G1" s="15"/>
      <c r="H1" s="15"/>
      <c r="I1" s="15"/>
      <c r="J1" s="15"/>
    </row>
    <row r="2" spans="2:15" ht="16.5" thickBot="1" x14ac:dyDescent="0.3">
      <c r="B2" s="1" t="s">
        <v>20</v>
      </c>
      <c r="C2" s="2">
        <v>0</v>
      </c>
      <c r="D2" s="2">
        <v>0.2</v>
      </c>
      <c r="E2" s="2">
        <v>0.4</v>
      </c>
      <c r="F2" s="2">
        <v>0.5</v>
      </c>
      <c r="G2" s="2">
        <v>0.6</v>
      </c>
      <c r="H2" s="2">
        <v>0.7</v>
      </c>
      <c r="I2" s="2">
        <v>0.8</v>
      </c>
      <c r="J2" s="2">
        <v>0.9</v>
      </c>
    </row>
    <row r="3" spans="2:15" ht="32.25" thickBot="1" x14ac:dyDescent="0.3">
      <c r="B3" s="6" t="s">
        <v>21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0.4</v>
      </c>
      <c r="I3" s="7">
        <v>4.3</v>
      </c>
      <c r="J3" s="7">
        <v>11.8</v>
      </c>
    </row>
    <row r="4" spans="2:15" ht="16.5" thickBot="1" x14ac:dyDescent="0.3">
      <c r="B4" s="6" t="s">
        <v>2</v>
      </c>
      <c r="C4" s="7">
        <f>C2*C3</f>
        <v>0</v>
      </c>
      <c r="D4" s="7">
        <f t="shared" ref="D4:J4" si="0">D2*D3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0.27999999999999997</v>
      </c>
      <c r="I4" s="7">
        <f t="shared" si="0"/>
        <v>3.44</v>
      </c>
      <c r="J4" s="7">
        <f t="shared" si="0"/>
        <v>10.620000000000001</v>
      </c>
    </row>
    <row r="6" spans="2:15" ht="15.75" x14ac:dyDescent="0.25">
      <c r="B6" s="11" t="s">
        <v>34</v>
      </c>
      <c r="C6">
        <v>1000</v>
      </c>
    </row>
    <row r="9" spans="2:15" ht="15.75" thickBot="1" x14ac:dyDescent="0.3">
      <c r="B9" s="15" t="s">
        <v>26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16.5" thickBot="1" x14ac:dyDescent="0.3">
      <c r="B10" s="8" t="s">
        <v>22</v>
      </c>
      <c r="C10" s="2">
        <v>0</v>
      </c>
      <c r="D10" s="9">
        <v>-3</v>
      </c>
      <c r="E10" s="9">
        <v>-6</v>
      </c>
      <c r="F10" s="9">
        <v>-6.7</v>
      </c>
      <c r="G10" s="9">
        <v>-6.72</v>
      </c>
      <c r="H10" s="9">
        <v>-6.74</v>
      </c>
      <c r="I10" s="9">
        <v>-6.76</v>
      </c>
      <c r="J10" s="9">
        <v>-6.78</v>
      </c>
      <c r="K10" s="9">
        <v>-6.8</v>
      </c>
      <c r="L10" s="9">
        <v>-6.82</v>
      </c>
      <c r="M10" s="9">
        <v>-6.84</v>
      </c>
      <c r="N10" s="9">
        <v>-6.86</v>
      </c>
      <c r="O10" s="9">
        <v>-6.88</v>
      </c>
    </row>
    <row r="11" spans="2:15" ht="16.5" thickBot="1" x14ac:dyDescent="0.3">
      <c r="B11" s="10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-0.1</v>
      </c>
      <c r="M11" s="7">
        <v>-1.2</v>
      </c>
      <c r="N11" s="7">
        <v>-2.1</v>
      </c>
      <c r="O11" s="7">
        <v>-3.5</v>
      </c>
    </row>
    <row r="12" spans="2:15" ht="16.5" thickBot="1" x14ac:dyDescent="0.3">
      <c r="B12" s="6" t="s">
        <v>2</v>
      </c>
      <c r="C12" s="7">
        <f>C10*C11*0.001</f>
        <v>0</v>
      </c>
      <c r="D12" s="7">
        <f t="shared" ref="D12:O12" si="1">D10*D11*0.001</f>
        <v>0</v>
      </c>
      <c r="E12" s="7">
        <f t="shared" si="1"/>
        <v>0</v>
      </c>
      <c r="F12" s="7">
        <f t="shared" si="1"/>
        <v>0</v>
      </c>
      <c r="G12" s="7">
        <f t="shared" si="1"/>
        <v>0</v>
      </c>
      <c r="H12" s="7">
        <f t="shared" si="1"/>
        <v>0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19">
        <f t="shared" si="1"/>
        <v>6.820000000000001E-4</v>
      </c>
      <c r="M12" s="19">
        <f t="shared" si="1"/>
        <v>8.208E-3</v>
      </c>
      <c r="N12" s="19">
        <f t="shared" si="1"/>
        <v>1.4406E-2</v>
      </c>
      <c r="O12" s="19">
        <f t="shared" si="1"/>
        <v>2.4079999999999997E-2</v>
      </c>
    </row>
    <row r="13" spans="2:15" ht="16.5" thickBot="1" x14ac:dyDescent="0.3">
      <c r="B13" s="6" t="s">
        <v>23</v>
      </c>
      <c r="C13" s="7">
        <f>C11*0.001*$C$6+C10</f>
        <v>0</v>
      </c>
      <c r="D13" s="7">
        <f t="shared" ref="D13:O13" si="2">D11*0.001*$C$6+D10</f>
        <v>-3</v>
      </c>
      <c r="E13" s="7">
        <f t="shared" si="2"/>
        <v>-6</v>
      </c>
      <c r="F13" s="7">
        <f t="shared" si="2"/>
        <v>-6.7</v>
      </c>
      <c r="G13" s="7">
        <f t="shared" si="2"/>
        <v>-6.72</v>
      </c>
      <c r="H13" s="7">
        <f t="shared" si="2"/>
        <v>-6.74</v>
      </c>
      <c r="I13" s="7">
        <f t="shared" si="2"/>
        <v>-6.76</v>
      </c>
      <c r="J13" s="7">
        <f t="shared" si="2"/>
        <v>-6.78</v>
      </c>
      <c r="K13" s="7">
        <f t="shared" si="2"/>
        <v>-6.8</v>
      </c>
      <c r="L13" s="7">
        <f t="shared" si="2"/>
        <v>-6.92</v>
      </c>
      <c r="M13" s="7">
        <f t="shared" si="2"/>
        <v>-8.0399999999999991</v>
      </c>
      <c r="N13" s="7">
        <f t="shared" si="2"/>
        <v>-8.9600000000000009</v>
      </c>
      <c r="O13" s="7">
        <f t="shared" si="2"/>
        <v>-10.379999999999999</v>
      </c>
    </row>
    <row r="14" spans="2:15" ht="16.5" thickBot="1" x14ac:dyDescent="0.3">
      <c r="B14" s="6" t="s">
        <v>24</v>
      </c>
      <c r="C14" s="7">
        <v>0</v>
      </c>
      <c r="D14" s="7">
        <f>((D$13-C$13)*D$10)/((D$10-C$10)*D$13)</f>
        <v>1</v>
      </c>
      <c r="E14" s="7">
        <f t="shared" ref="E14:O14" si="3">((E$13-D$13)*E$10)/((E$10-D$10)*E$13)</f>
        <v>1</v>
      </c>
      <c r="F14" s="7">
        <f t="shared" si="3"/>
        <v>1</v>
      </c>
      <c r="G14" s="7">
        <f t="shared" si="3"/>
        <v>1</v>
      </c>
      <c r="H14" s="7">
        <f t="shared" si="3"/>
        <v>1</v>
      </c>
      <c r="I14" s="7">
        <f t="shared" si="3"/>
        <v>1</v>
      </c>
      <c r="J14" s="7">
        <f t="shared" si="3"/>
        <v>1</v>
      </c>
      <c r="K14" s="7">
        <f t="shared" si="3"/>
        <v>1</v>
      </c>
      <c r="L14" s="14">
        <f t="shared" si="3"/>
        <v>5.9132947976877306</v>
      </c>
      <c r="M14" s="14">
        <f t="shared" si="3"/>
        <v>47.641791044777108</v>
      </c>
      <c r="N14" s="14">
        <f t="shared" si="3"/>
        <v>35.218749999999247</v>
      </c>
      <c r="O14" s="14">
        <f t="shared" si="3"/>
        <v>47.059730250482637</v>
      </c>
    </row>
  </sheetData>
  <mergeCells count="2">
    <mergeCell ref="B1:J1"/>
    <mergeCell ref="B9:O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 через Rн</vt:lpstr>
      <vt:lpstr>VD1</vt:lpstr>
      <vt:lpstr>VD2</vt:lpstr>
      <vt:lpstr>VD3</vt:lpstr>
      <vt:lpstr>VD4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2018-02-18T17:57:57Z</dcterms:modified>
</cp:coreProperties>
</file>