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 activeTab="2"/>
  </bookViews>
  <sheets>
    <sheet name="Лист1" sheetId="1" r:id="rId1"/>
    <sheet name="Лист5" sheetId="5" r:id="rId2"/>
    <sheet name="Лист11" sheetId="11" r:id="rId3"/>
  </sheets>
  <calcPr calcId="145621"/>
</workbook>
</file>

<file path=xl/calcChain.xml><?xml version="1.0" encoding="utf-8"?>
<calcChain xmlns="http://schemas.openxmlformats.org/spreadsheetml/2006/main">
  <c r="L26" i="11" l="1"/>
  <c r="M26" i="11"/>
  <c r="N26" i="11"/>
  <c r="K26" i="11"/>
  <c r="G27" i="11" l="1"/>
  <c r="G21" i="11"/>
  <c r="G15" i="11"/>
  <c r="G9" i="11"/>
  <c r="G3" i="11"/>
  <c r="G30" i="11"/>
  <c r="G24" i="11"/>
  <c r="G18" i="11"/>
  <c r="G12" i="11"/>
  <c r="G6" i="11"/>
  <c r="X8" i="11"/>
  <c r="M25" i="5"/>
  <c r="M20" i="5"/>
  <c r="O15" i="5"/>
  <c r="Q10" i="5"/>
  <c r="Q5" i="5"/>
  <c r="M25" i="1"/>
  <c r="M20" i="1"/>
  <c r="O15" i="1"/>
  <c r="S10" i="1"/>
  <c r="S5" i="1"/>
  <c r="D25" i="5"/>
  <c r="E25" i="5"/>
  <c r="F25" i="5"/>
  <c r="G25" i="5"/>
  <c r="H25" i="5"/>
  <c r="I25" i="5"/>
  <c r="J25" i="5"/>
  <c r="K25" i="5"/>
  <c r="L25" i="5"/>
  <c r="D20" i="5"/>
  <c r="E20" i="5"/>
  <c r="F20" i="5"/>
  <c r="G20" i="5"/>
  <c r="H20" i="5"/>
  <c r="I20" i="5"/>
  <c r="J20" i="5"/>
  <c r="K20" i="5"/>
  <c r="L20" i="5"/>
  <c r="N15" i="5"/>
  <c r="D15" i="5"/>
  <c r="E15" i="5"/>
  <c r="F15" i="5"/>
  <c r="G15" i="5"/>
  <c r="H15" i="5"/>
  <c r="I15" i="5"/>
  <c r="J15" i="5"/>
  <c r="K15" i="5"/>
  <c r="L15" i="5"/>
  <c r="M15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5" i="5"/>
  <c r="E5" i="5"/>
  <c r="F5" i="5"/>
  <c r="G5" i="5"/>
  <c r="H5" i="5"/>
  <c r="I5" i="5"/>
  <c r="J5" i="5"/>
  <c r="K5" i="5"/>
  <c r="L5" i="5"/>
  <c r="M5" i="5"/>
  <c r="N5" i="5"/>
  <c r="O5" i="5"/>
  <c r="P5" i="5"/>
  <c r="C25" i="5"/>
  <c r="C20" i="5"/>
  <c r="C15" i="5"/>
  <c r="C10" i="5"/>
  <c r="C5" i="5"/>
  <c r="D25" i="1"/>
  <c r="E25" i="1"/>
  <c r="F25" i="1"/>
  <c r="G25" i="1"/>
  <c r="H25" i="1"/>
  <c r="I25" i="1"/>
  <c r="J25" i="1"/>
  <c r="K25" i="1"/>
  <c r="L25" i="1"/>
  <c r="D20" i="1"/>
  <c r="E20" i="1"/>
  <c r="F20" i="1"/>
  <c r="G20" i="1"/>
  <c r="H20" i="1"/>
  <c r="I20" i="1"/>
  <c r="J20" i="1"/>
  <c r="K20" i="1"/>
  <c r="L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5" i="1"/>
  <c r="F30" i="11" l="1"/>
  <c r="E30" i="11"/>
  <c r="D30" i="11"/>
  <c r="C30" i="11"/>
  <c r="F24" i="11"/>
  <c r="E24" i="11"/>
  <c r="D24" i="11"/>
  <c r="C24" i="11"/>
  <c r="F18" i="11"/>
  <c r="E18" i="11"/>
  <c r="D18" i="11"/>
  <c r="C18" i="11"/>
  <c r="F12" i="11"/>
  <c r="E12" i="11"/>
  <c r="D12" i="11"/>
  <c r="C12" i="11"/>
  <c r="D6" i="11"/>
  <c r="E6" i="11"/>
  <c r="C6" i="11"/>
  <c r="D29" i="11"/>
  <c r="E29" i="11"/>
  <c r="F29" i="11"/>
  <c r="D23" i="11"/>
  <c r="E23" i="11"/>
  <c r="F23" i="11"/>
  <c r="D17" i="11"/>
  <c r="E17" i="11"/>
  <c r="F17" i="11"/>
  <c r="C29" i="11"/>
  <c r="C23" i="11"/>
  <c r="C17" i="11"/>
  <c r="D11" i="11"/>
  <c r="E11" i="11"/>
  <c r="F11" i="11"/>
  <c r="C11" i="11"/>
  <c r="D5" i="11"/>
  <c r="E5" i="11"/>
  <c r="F5" i="11"/>
  <c r="F6" i="11" s="1"/>
  <c r="C5" i="11"/>
  <c r="D26" i="1"/>
  <c r="E26" i="1"/>
  <c r="F26" i="1"/>
  <c r="G26" i="1"/>
  <c r="H26" i="1"/>
  <c r="I26" i="1"/>
  <c r="J26" i="1"/>
  <c r="K26" i="1"/>
  <c r="L26" i="1"/>
  <c r="M26" i="1"/>
  <c r="C26" i="1"/>
  <c r="M21" i="1"/>
  <c r="L21" i="1"/>
  <c r="K21" i="1"/>
  <c r="J21" i="1"/>
  <c r="I21" i="1"/>
  <c r="H21" i="1"/>
  <c r="G21" i="1"/>
  <c r="F21" i="1"/>
  <c r="E21" i="1"/>
  <c r="D21" i="1"/>
  <c r="D6" i="1"/>
  <c r="E6" i="1"/>
  <c r="F6" i="1"/>
  <c r="M6" i="1"/>
  <c r="N6" i="1"/>
  <c r="E11" i="1"/>
  <c r="F11" i="1"/>
  <c r="M11" i="1"/>
  <c r="N11" i="1"/>
  <c r="R11" i="1"/>
  <c r="D16" i="1"/>
  <c r="F16" i="1"/>
  <c r="I16" i="1"/>
  <c r="J16" i="1"/>
  <c r="K16" i="1"/>
  <c r="C16" i="1"/>
  <c r="J11" i="1"/>
  <c r="K11" i="1"/>
  <c r="S11" i="1"/>
  <c r="J6" i="1"/>
  <c r="L6" i="1"/>
  <c r="R6" i="1"/>
  <c r="C6" i="1"/>
  <c r="E16" i="1"/>
  <c r="G16" i="1"/>
  <c r="H16" i="1"/>
  <c r="L16" i="1"/>
  <c r="M16" i="1"/>
  <c r="N16" i="1"/>
  <c r="O16" i="1"/>
  <c r="D11" i="1"/>
  <c r="G11" i="1"/>
  <c r="H11" i="1"/>
  <c r="I11" i="1"/>
  <c r="L11" i="1"/>
  <c r="O11" i="1"/>
  <c r="P11" i="1"/>
  <c r="Q11" i="1"/>
  <c r="C21" i="1"/>
  <c r="C11" i="1"/>
  <c r="G6" i="1"/>
  <c r="H6" i="1"/>
  <c r="I6" i="1"/>
  <c r="K6" i="1"/>
  <c r="O6" i="1"/>
  <c r="P6" i="1"/>
  <c r="Q6" i="1"/>
  <c r="S6" i="1"/>
</calcChain>
</file>

<file path=xl/sharedStrings.xml><?xml version="1.0" encoding="utf-8"?>
<sst xmlns="http://schemas.openxmlformats.org/spreadsheetml/2006/main" count="49" uniqueCount="5">
  <si>
    <t>Uвх</t>
  </si>
  <si>
    <t>Uвых</t>
  </si>
  <si>
    <t>K</t>
  </si>
  <si>
    <t>f. Гц</t>
  </si>
  <si>
    <t>20lg(K)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</si>
</sst>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Амплитудные</a:t>
            </a:r>
            <a:r>
              <a:rPr lang="ru-RU" baseline="0"/>
              <a:t> характеристики инвертирующего усилителя</a:t>
            </a:r>
            <a:endParaRPr lang="ru-RU"/>
          </a:p>
        </c:rich>
      </c:tx>
      <c:layout>
        <c:manualLayout>
          <c:xMode val="edge"/>
          <c:yMode val="edge"/>
          <c:x val="0.12531502669327246"/>
          <c:y val="1.154357084457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5761689426238641E-2"/>
          <c:y val="0.15389965910108305"/>
          <c:w val="0.81454716385534498"/>
          <c:h val="0.7873442470069657"/>
        </c:manualLayout>
      </c:layout>
      <c:scatterChart>
        <c:scatterStyle val="smoothMarker"/>
        <c:varyColors val="0"/>
        <c:ser>
          <c:idx val="1"/>
          <c:order val="0"/>
          <c:tx>
            <c:v>АЧХ1</c:v>
          </c:tx>
          <c:marker>
            <c:symbol val="square"/>
            <c:size val="5"/>
          </c:marker>
          <c:xVal>
            <c:numRef>
              <c:f>Лист1!$C$3:$S$3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Лист1!$C$4:$S$4</c:f>
              <c:numCache>
                <c:formatCode>General</c:formatCode>
                <c:ptCount val="17"/>
                <c:pt idx="0">
                  <c:v>12.71</c:v>
                </c:pt>
                <c:pt idx="1">
                  <c:v>12.72</c:v>
                </c:pt>
                <c:pt idx="2">
                  <c:v>11.9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4.03</c:v>
                </c:pt>
                <c:pt idx="7">
                  <c:v>2.0099999999999998</c:v>
                </c:pt>
                <c:pt idx="8">
                  <c:v>0.05</c:v>
                </c:pt>
                <c:pt idx="9">
                  <c:v>-2.04</c:v>
                </c:pt>
                <c:pt idx="10">
                  <c:v>-4</c:v>
                </c:pt>
                <c:pt idx="11">
                  <c:v>-6.02</c:v>
                </c:pt>
                <c:pt idx="12">
                  <c:v>-8</c:v>
                </c:pt>
                <c:pt idx="13">
                  <c:v>-10</c:v>
                </c:pt>
                <c:pt idx="14">
                  <c:v>-11.9</c:v>
                </c:pt>
                <c:pt idx="15">
                  <c:v>-12.43</c:v>
                </c:pt>
                <c:pt idx="16">
                  <c:v>-12.42</c:v>
                </c:pt>
              </c:numCache>
            </c:numRef>
          </c:yVal>
          <c:smooth val="1"/>
        </c:ser>
        <c:ser>
          <c:idx val="2"/>
          <c:order val="1"/>
          <c:tx>
            <c:v>АЧХ2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Лист1!$C$8:$S$8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Лист1!$C$9:$S$9</c:f>
              <c:numCache>
                <c:formatCode>General</c:formatCode>
                <c:ptCount val="17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12.75</c:v>
                </c:pt>
                <c:pt idx="4">
                  <c:v>12.75</c:v>
                </c:pt>
                <c:pt idx="5">
                  <c:v>12.75</c:v>
                </c:pt>
                <c:pt idx="6">
                  <c:v>9.94</c:v>
                </c:pt>
                <c:pt idx="7">
                  <c:v>5.08</c:v>
                </c:pt>
                <c:pt idx="8">
                  <c:v>0</c:v>
                </c:pt>
                <c:pt idx="9">
                  <c:v>-5.09</c:v>
                </c:pt>
                <c:pt idx="10">
                  <c:v>-12.5</c:v>
                </c:pt>
                <c:pt idx="11">
                  <c:v>-12.5</c:v>
                </c:pt>
                <c:pt idx="12">
                  <c:v>-12.5</c:v>
                </c:pt>
                <c:pt idx="13">
                  <c:v>-12.5</c:v>
                </c:pt>
                <c:pt idx="14">
                  <c:v>-12.5</c:v>
                </c:pt>
                <c:pt idx="15">
                  <c:v>-12.5</c:v>
                </c:pt>
                <c:pt idx="16">
                  <c:v>-12.5</c:v>
                </c:pt>
              </c:numCache>
            </c:numRef>
          </c:yVal>
          <c:smooth val="1"/>
        </c:ser>
        <c:ser>
          <c:idx val="3"/>
          <c:order val="2"/>
          <c:tx>
            <c:v>АЧХ3</c:v>
          </c:tx>
          <c:marker>
            <c:symbol val="square"/>
            <c:size val="5"/>
          </c:marker>
          <c:xVal>
            <c:numRef>
              <c:f>Лист1!$C$13:$O$13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Лист1!$C$14:$O$14</c:f>
              <c:numCache>
                <c:formatCode>General</c:formatCode>
                <c:ptCount val="13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9.9</c:v>
                </c:pt>
                <c:pt idx="5">
                  <c:v>4.9800000000000004</c:v>
                </c:pt>
                <c:pt idx="6">
                  <c:v>0.08</c:v>
                </c:pt>
                <c:pt idx="7">
                  <c:v>-5.23</c:v>
                </c:pt>
                <c:pt idx="8">
                  <c:v>-9.9</c:v>
                </c:pt>
                <c:pt idx="9">
                  <c:v>-12.56</c:v>
                </c:pt>
                <c:pt idx="10">
                  <c:v>-12.56</c:v>
                </c:pt>
                <c:pt idx="11">
                  <c:v>-12.56</c:v>
                </c:pt>
                <c:pt idx="12">
                  <c:v>-12.56</c:v>
                </c:pt>
              </c:numCache>
            </c:numRef>
          </c:yVal>
          <c:smooth val="1"/>
        </c:ser>
        <c:ser>
          <c:idx val="4"/>
          <c:order val="3"/>
          <c:tx>
            <c:v>АЧХ4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Лист1!$C$18:$M$18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Лист1!$C$19:$M$19</c:f>
              <c:numCache>
                <c:formatCode>General</c:formatCode>
                <c:ptCount val="11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7.52</c:v>
                </c:pt>
                <c:pt idx="5">
                  <c:v>0.15</c:v>
                </c:pt>
                <c:pt idx="6">
                  <c:v>-7.95</c:v>
                </c:pt>
                <c:pt idx="7">
                  <c:v>-12.56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ser>
          <c:idx val="5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Лист1!$C$23:$M$23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Лист1!$C$24:$M$24</c:f>
              <c:numCache>
                <c:formatCode>General</c:formatCode>
                <c:ptCount val="11"/>
                <c:pt idx="0">
                  <c:v>12.76</c:v>
                </c:pt>
                <c:pt idx="1">
                  <c:v>12.77</c:v>
                </c:pt>
                <c:pt idx="2">
                  <c:v>12.77</c:v>
                </c:pt>
                <c:pt idx="3">
                  <c:v>10.130000000000001</c:v>
                </c:pt>
                <c:pt idx="4">
                  <c:v>4.7</c:v>
                </c:pt>
                <c:pt idx="5">
                  <c:v>0.2</c:v>
                </c:pt>
                <c:pt idx="6">
                  <c:v>-5.28</c:v>
                </c:pt>
                <c:pt idx="7">
                  <c:v>-10.6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12960"/>
        <c:axId val="270314880"/>
      </c:scatterChart>
      <c:valAx>
        <c:axId val="270312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825061469403527"/>
              <c:y val="0.4908444485649841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70314880"/>
        <c:crosses val="autoZero"/>
        <c:crossBetween val="midCat"/>
        <c:majorUnit val="1"/>
      </c:valAx>
      <c:valAx>
        <c:axId val="270314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586360019883972"/>
              <c:y val="9.1733667097050983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70312960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8829617249706132"/>
          <c:y val="0.32131162303219651"/>
          <c:w val="0.11703827502938677"/>
          <c:h val="0.256480902389993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Амплитудные характеристики </a:t>
            </a:r>
            <a:r>
              <a:rPr lang="ru-RU" baseline="0"/>
              <a:t>неинвертирующего усилителя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085526697740767E-2"/>
          <c:y val="0.1537883347429306"/>
          <c:w val="0.82357027854725806"/>
          <c:h val="0.81144367971157993"/>
        </c:manualLayout>
      </c:layout>
      <c:scatterChart>
        <c:scatterStyle val="lineMarker"/>
        <c:varyColors val="0"/>
        <c:ser>
          <c:idx val="0"/>
          <c:order val="0"/>
          <c:tx>
            <c:v>АЧХ1</c:v>
          </c:tx>
          <c:xVal>
            <c:numRef>
              <c:f>Лист5!$C$3:$Q$3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Лист5!$C$4:$Q$4</c:f>
              <c:numCache>
                <c:formatCode>General</c:formatCode>
                <c:ptCount val="15"/>
                <c:pt idx="0">
                  <c:v>-12.51</c:v>
                </c:pt>
                <c:pt idx="1">
                  <c:v>-12.51</c:v>
                </c:pt>
                <c:pt idx="2">
                  <c:v>-12.51</c:v>
                </c:pt>
                <c:pt idx="3">
                  <c:v>-12.08</c:v>
                </c:pt>
                <c:pt idx="4">
                  <c:v>-8.99</c:v>
                </c:pt>
                <c:pt idx="5">
                  <c:v>-6.01</c:v>
                </c:pt>
                <c:pt idx="6">
                  <c:v>-3.04</c:v>
                </c:pt>
                <c:pt idx="7">
                  <c:v>-0.05</c:v>
                </c:pt>
                <c:pt idx="8">
                  <c:v>3.06</c:v>
                </c:pt>
                <c:pt idx="9">
                  <c:v>6.03</c:v>
                </c:pt>
                <c:pt idx="10">
                  <c:v>9</c:v>
                </c:pt>
                <c:pt idx="11">
                  <c:v>11.96</c:v>
                </c:pt>
                <c:pt idx="12">
                  <c:v>12.74</c:v>
                </c:pt>
                <c:pt idx="13">
                  <c:v>12.73</c:v>
                </c:pt>
                <c:pt idx="14">
                  <c:v>12.73</c:v>
                </c:pt>
              </c:numCache>
            </c:numRef>
          </c:yVal>
          <c:smooth val="0"/>
        </c:ser>
        <c:ser>
          <c:idx val="1"/>
          <c:order val="1"/>
          <c:tx>
            <c:v>АЧХ2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Лист5!$C$8:$Q$8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Лист5!$C$9:$Q$9</c:f>
              <c:numCache>
                <c:formatCode>General</c:formatCode>
                <c:ptCount val="15"/>
                <c:pt idx="0">
                  <c:v>-12.54</c:v>
                </c:pt>
                <c:pt idx="1">
                  <c:v>-12.54</c:v>
                </c:pt>
                <c:pt idx="2">
                  <c:v>-12.54</c:v>
                </c:pt>
                <c:pt idx="3">
                  <c:v>-12.54</c:v>
                </c:pt>
                <c:pt idx="4">
                  <c:v>-12.54</c:v>
                </c:pt>
                <c:pt idx="5">
                  <c:v>-11.95</c:v>
                </c:pt>
                <c:pt idx="6">
                  <c:v>-6.06</c:v>
                </c:pt>
                <c:pt idx="7">
                  <c:v>-0.1</c:v>
                </c:pt>
                <c:pt idx="8">
                  <c:v>6.09</c:v>
                </c:pt>
                <c:pt idx="9">
                  <c:v>12</c:v>
                </c:pt>
                <c:pt idx="10">
                  <c:v>12.76</c:v>
                </c:pt>
                <c:pt idx="11">
                  <c:v>12.75</c:v>
                </c:pt>
                <c:pt idx="12">
                  <c:v>12.75</c:v>
                </c:pt>
                <c:pt idx="13">
                  <c:v>12.75</c:v>
                </c:pt>
                <c:pt idx="14">
                  <c:v>12.74</c:v>
                </c:pt>
              </c:numCache>
            </c:numRef>
          </c:yVal>
          <c:smooth val="0"/>
        </c:ser>
        <c:ser>
          <c:idx val="2"/>
          <c:order val="2"/>
          <c:tx>
            <c:v>АЧХ3</c:v>
          </c:tx>
          <c:marker>
            <c:symbol val="square"/>
            <c:size val="5"/>
          </c:marker>
          <c:xVal>
            <c:numRef>
              <c:f>Лист5!$C$13:$O$13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Лист5!$C$14:$O$14</c:f>
              <c:numCache>
                <c:formatCode>General</c:formatCode>
                <c:ptCount val="13"/>
                <c:pt idx="0">
                  <c:v>-12.56</c:v>
                </c:pt>
                <c:pt idx="1">
                  <c:v>-12.56</c:v>
                </c:pt>
                <c:pt idx="2">
                  <c:v>-12.56</c:v>
                </c:pt>
                <c:pt idx="3">
                  <c:v>-12.57</c:v>
                </c:pt>
                <c:pt idx="4">
                  <c:v>-11.1</c:v>
                </c:pt>
                <c:pt idx="5">
                  <c:v>-5.61</c:v>
                </c:pt>
                <c:pt idx="6">
                  <c:v>-0.19</c:v>
                </c:pt>
                <c:pt idx="7">
                  <c:v>5.67</c:v>
                </c:pt>
                <c:pt idx="8">
                  <c:v>11.07</c:v>
                </c:pt>
                <c:pt idx="9">
                  <c:v>12.76</c:v>
                </c:pt>
                <c:pt idx="10">
                  <c:v>12.76</c:v>
                </c:pt>
                <c:pt idx="11">
                  <c:v>12.76</c:v>
                </c:pt>
                <c:pt idx="12">
                  <c:v>12.76</c:v>
                </c:pt>
              </c:numCache>
            </c:numRef>
          </c:yVal>
          <c:smooth val="0"/>
        </c:ser>
        <c:ser>
          <c:idx val="3"/>
          <c:order val="3"/>
          <c:tx>
            <c:v>АЧХ4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Лист5!$C$18:$M$18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Лист5!$C$19:$M$19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-12.57</c:v>
                </c:pt>
                <c:pt idx="4">
                  <c:v>-8.1300000000000008</c:v>
                </c:pt>
                <c:pt idx="5">
                  <c:v>-0.27</c:v>
                </c:pt>
                <c:pt idx="6">
                  <c:v>8.16</c:v>
                </c:pt>
                <c:pt idx="7">
                  <c:v>12.77</c:v>
                </c:pt>
                <c:pt idx="8">
                  <c:v>12.77</c:v>
                </c:pt>
                <c:pt idx="9">
                  <c:v>12.77</c:v>
                </c:pt>
                <c:pt idx="10">
                  <c:v>12.77</c:v>
                </c:pt>
              </c:numCache>
            </c:numRef>
          </c:yVal>
          <c:smooth val="0"/>
        </c:ser>
        <c:ser>
          <c:idx val="4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Лист5!$C$23:$M$23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Лист5!$C$24:$M$24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-10.54</c:v>
                </c:pt>
                <c:pt idx="4">
                  <c:v>-5.47</c:v>
                </c:pt>
                <c:pt idx="5">
                  <c:v>-0.36</c:v>
                </c:pt>
                <c:pt idx="6">
                  <c:v>5.6</c:v>
                </c:pt>
                <c:pt idx="7">
                  <c:v>10.62</c:v>
                </c:pt>
                <c:pt idx="8">
                  <c:v>12.77</c:v>
                </c:pt>
                <c:pt idx="9">
                  <c:v>12.76</c:v>
                </c:pt>
                <c:pt idx="10">
                  <c:v>12.76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54848"/>
        <c:axId val="270657024"/>
      </c:scatterChart>
      <c:valAx>
        <c:axId val="270654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898792319112226"/>
              <c:y val="0.50772034739900351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19050" cap="flat">
            <a:solidFill>
              <a:schemeClr val="tx1"/>
            </a:solidFill>
          </a:ln>
        </c:spPr>
        <c:crossAx val="270657024"/>
        <c:crosses val="autoZero"/>
        <c:crossBetween val="midCat"/>
        <c:majorUnit val="1"/>
      </c:valAx>
      <c:valAx>
        <c:axId val="270657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76319958199251"/>
              <c:y val="9.7281920356810006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70654848"/>
        <c:crosses val="autoZero"/>
        <c:crossBetween val="midCat"/>
        <c:majorUnit val="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00976087394544E-2"/>
          <c:y val="0.10984434348860907"/>
          <c:w val="0.73611371210540899"/>
          <c:h val="0.80443707542284615"/>
        </c:manualLayout>
      </c:layout>
      <c:scatterChart>
        <c:scatterStyle val="lineMarker"/>
        <c:varyColors val="0"/>
        <c:ser>
          <c:idx val="0"/>
          <c:order val="0"/>
          <c:tx>
            <c:v>R4=20кОМ</c:v>
          </c:tx>
          <c:marker>
            <c:symbol val="diamond"/>
            <c:size val="3"/>
          </c:marker>
          <c:trendline>
            <c:spPr>
              <a:ln w="31750" cmpd="dbl">
                <a:solidFill>
                  <a:schemeClr val="tx1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Лист11!$C$3:$G$3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177827.94100389251</c:v>
                </c:pt>
              </c:numCache>
            </c:numRef>
          </c:xVal>
          <c:yVal>
            <c:numRef>
              <c:f>Лист11!$C$6:$G$6</c:f>
              <c:numCache>
                <c:formatCode>General</c:formatCode>
                <c:ptCount val="5"/>
                <c:pt idx="0">
                  <c:v>7.6042248342321201</c:v>
                </c:pt>
                <c:pt idx="1">
                  <c:v>7.6042248342321201</c:v>
                </c:pt>
                <c:pt idx="2">
                  <c:v>7.6042248342321201</c:v>
                </c:pt>
                <c:pt idx="3">
                  <c:v>2.1441993929573675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R4=50кОМ</c:v>
          </c:tx>
          <c:spPr>
            <a:ln>
              <a:prstDash val="dash"/>
            </a:ln>
          </c:spPr>
          <c:marker>
            <c:symbol val="square"/>
            <c:size val="3"/>
          </c:marker>
          <c:trendline>
            <c:spPr>
              <a:ln w="31750" cmpd="dbl">
                <a:solidFill>
                  <a:srgbClr val="92D05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Лист11!$C$9:$G$9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181970.08586099857</c:v>
                </c:pt>
              </c:numCache>
            </c:numRef>
          </c:xVal>
          <c:yVal>
            <c:numRef>
              <c:f>Лист11!$C$12:$G$12</c:f>
              <c:numCache>
                <c:formatCode>General</c:formatCode>
                <c:ptCount val="5"/>
                <c:pt idx="0">
                  <c:v>14.185399219516615</c:v>
                </c:pt>
                <c:pt idx="1">
                  <c:v>14.185399219516615</c:v>
                </c:pt>
                <c:pt idx="2">
                  <c:v>13.02556027996288</c:v>
                </c:pt>
                <c:pt idx="3">
                  <c:v>3.1672498419049928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R4=100кОМ</c:v>
          </c:tx>
          <c:marker>
            <c:symbol val="triangle"/>
            <c:size val="3"/>
          </c:marker>
          <c:trendline>
            <c:spPr>
              <a:ln w="38100" cmpd="dbl">
                <a:solidFill>
                  <a:schemeClr val="accent1"/>
                </a:solidFill>
              </a:ln>
            </c:spPr>
            <c:trendlineType val="exp"/>
            <c:forward val="100000"/>
            <c:dispRSqr val="0"/>
            <c:dispEq val="0"/>
          </c:trendline>
          <c:xVal>
            <c:numRef>
              <c:f>Лист11!$C$15:$G$15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186208.71366628664</c:v>
                </c:pt>
              </c:numCache>
            </c:numRef>
          </c:xVal>
          <c:yVal>
            <c:numRef>
              <c:f>Лист11!$C$18:$G$18</c:f>
              <c:numCache>
                <c:formatCode>General</c:formatCode>
                <c:ptCount val="5"/>
                <c:pt idx="0">
                  <c:v>19.275756546911104</c:v>
                </c:pt>
                <c:pt idx="1">
                  <c:v>19.275756546911104</c:v>
                </c:pt>
                <c:pt idx="2">
                  <c:v>16.650178254124725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R4=150кОМ</c:v>
          </c:tx>
          <c:spPr>
            <a:ln>
              <a:prstDash val="sysDot"/>
            </a:ln>
          </c:spPr>
          <c:marker>
            <c:symbol val="square"/>
            <c:size val="3"/>
          </c:marker>
          <c:trendline>
            <c:spPr>
              <a:ln w="25400" cmpd="dbl">
                <a:solidFill>
                  <a:srgbClr val="FF0000"/>
                </a:solidFill>
              </a:ln>
            </c:spPr>
            <c:trendlineType val="exp"/>
            <c:forward val="20000"/>
            <c:dispRSqr val="0"/>
            <c:dispEq val="0"/>
          </c:trendline>
          <c:xVal>
            <c:numRef>
              <c:f>Лист11!$C$21:$G$21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190546.07179632492</c:v>
                </c:pt>
              </c:numCache>
            </c:numRef>
          </c:xVal>
          <c:yVal>
            <c:numRef>
              <c:f>Лист11!$C$24:$G$24</c:f>
              <c:numCache>
                <c:formatCode>General</c:formatCode>
                <c:ptCount val="5"/>
                <c:pt idx="0">
                  <c:v>22.144199392957368</c:v>
                </c:pt>
                <c:pt idx="1">
                  <c:v>22.144199392957368</c:v>
                </c:pt>
                <c:pt idx="2">
                  <c:v>17.616271845615827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R4=200кОМ</c:v>
          </c:tx>
          <c:spPr>
            <a:ln>
              <a:prstDash val="lgDash"/>
            </a:ln>
          </c:spPr>
          <c:marker>
            <c:symbol val="square"/>
            <c:size val="2"/>
          </c:marker>
          <c:trendline>
            <c:spPr>
              <a:ln w="31750" cmpd="dbl">
                <a:solidFill>
                  <a:srgbClr val="FFFF0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Лист11!$C$27:$G$27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194984.45997580473</c:v>
                </c:pt>
              </c:numCache>
            </c:numRef>
          </c:xVal>
          <c:yVal>
            <c:numRef>
              <c:f>Лист11!$C$30:$G$30</c:f>
              <c:numCache>
                <c:formatCode>General</c:formatCode>
                <c:ptCount val="5"/>
                <c:pt idx="0">
                  <c:v>24.910253356283</c:v>
                </c:pt>
                <c:pt idx="1">
                  <c:v>24.710568938150978</c:v>
                </c:pt>
                <c:pt idx="2">
                  <c:v>18.061799739838872</c:v>
                </c:pt>
                <c:pt idx="3">
                  <c:v>6.0205999132796242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по варианту</c:v>
          </c:tx>
          <c:spPr>
            <a:ln w="19050" cmpd="sng">
              <a:solidFill>
                <a:srgbClr val="FF0000"/>
              </a:solidFill>
              <a:prstDash val="sysDot"/>
              <a:round/>
            </a:ln>
          </c:spPr>
          <c:marker>
            <c:spPr>
              <a:noFill/>
            </c:spPr>
          </c:marker>
          <c:xVal>
            <c:numRef>
              <c:f>Лист11!$K$24:$N$24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Лист11!$K$26:$N$26</c:f>
              <c:numCache>
                <c:formatCode>General</c:formatCode>
                <c:ptCount val="4"/>
                <c:pt idx="0">
                  <c:v>17.206760131419873</c:v>
                </c:pt>
                <c:pt idx="1">
                  <c:v>17.206760131419873</c:v>
                </c:pt>
                <c:pt idx="2">
                  <c:v>17.206760131419873</c:v>
                </c:pt>
                <c:pt idx="3">
                  <c:v>6.0205999132796242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83008"/>
        <c:axId val="271084928"/>
      </c:scatterChart>
      <c:valAx>
        <c:axId val="271083008"/>
        <c:scaling>
          <c:logBase val="10"/>
          <c:orientation val="minMax"/>
          <c:max val="30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611593746636188"/>
              <c:y val="0.88980486761356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084928"/>
        <c:crosses val="autoZero"/>
        <c:crossBetween val="midCat"/>
      </c:valAx>
      <c:valAx>
        <c:axId val="271084928"/>
        <c:scaling>
          <c:orientation val="minMax"/>
          <c:min val="-5"/>
        </c:scaling>
        <c:delete val="0"/>
        <c:axPos val="l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20</a:t>
                </a:r>
                <a:r>
                  <a:rPr lang="en-US"/>
                  <a:t>lg(K),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641187776810375E-2"/>
              <c:y val="3.43886277580170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08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83462041857278"/>
          <c:y val="2.0531133223497967E-2"/>
          <c:w val="0.19916534605430655"/>
          <c:h val="0.863366926967970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Лист11!$K$24:$N$24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Лист11!$K$26:$N$26</c:f>
              <c:numCache>
                <c:formatCode>General</c:formatCode>
                <c:ptCount val="4"/>
                <c:pt idx="0">
                  <c:v>17.206760131419873</c:v>
                </c:pt>
                <c:pt idx="1">
                  <c:v>17.206760131419873</c:v>
                </c:pt>
                <c:pt idx="2">
                  <c:v>17.206760131419873</c:v>
                </c:pt>
                <c:pt idx="3">
                  <c:v>6.0205999132796242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61440"/>
        <c:axId val="270862976"/>
      </c:scatterChart>
      <c:valAx>
        <c:axId val="270861440"/>
        <c:scaling>
          <c:logBase val="10"/>
          <c:orientation val="minMax"/>
          <c:max val="20000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70862976"/>
        <c:crosses val="autoZero"/>
        <c:crossBetween val="midCat"/>
      </c:valAx>
      <c:valAx>
        <c:axId val="2708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6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61052</xdr:colOff>
      <xdr:row>17</xdr:row>
      <xdr:rowOff>54415</xdr:rowOff>
    </xdr:from>
    <xdr:to>
      <xdr:col>25</xdr:col>
      <xdr:colOff>249382</xdr:colOff>
      <xdr:row>40</xdr:row>
      <xdr:rowOff>32762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277861</xdr:colOff>
      <xdr:row>2</xdr:row>
      <xdr:rowOff>168536</xdr:rowOff>
    </xdr:from>
    <xdr:to>
      <xdr:col>29</xdr:col>
      <xdr:colOff>14251</xdr:colOff>
      <xdr:row>23</xdr:row>
      <xdr:rowOff>146066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635679</xdr:colOff>
      <xdr:row>2</xdr:row>
      <xdr:rowOff>19559</xdr:rowOff>
    </xdr:from>
    <xdr:to>
      <xdr:col>17</xdr:col>
      <xdr:colOff>590941</xdr:colOff>
      <xdr:row>18</xdr:row>
      <xdr:rowOff>25056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62345</xdr:rowOff>
    </xdr:from>
    <xdr:to>
      <xdr:col>21</xdr:col>
      <xdr:colOff>581891</xdr:colOff>
      <xdr:row>30</xdr:row>
      <xdr:rowOff>78970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zoomScale="70" zoomScaleNormal="70" workbookViewId="0">
      <selection activeCell="U44" sqref="U44"/>
    </sheetView>
  </sheetViews>
  <sheetFormatPr defaultRowHeight="15.05" x14ac:dyDescent="0.3"/>
  <sheetData>
    <row r="2" spans="2:19" ht="15.75" thickBot="1" x14ac:dyDescent="0.35">
      <c r="E2" s="11"/>
    </row>
    <row r="3" spans="2:19" x14ac:dyDescent="0.3">
      <c r="B3" s="1" t="s">
        <v>0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3">
        <v>8</v>
      </c>
    </row>
    <row r="4" spans="2:19" x14ac:dyDescent="0.3">
      <c r="B4" s="4" t="s">
        <v>1</v>
      </c>
      <c r="C4" s="5">
        <v>12.71</v>
      </c>
      <c r="D4" s="5">
        <v>12.72</v>
      </c>
      <c r="E4" s="5">
        <v>11.9</v>
      </c>
      <c r="F4" s="5">
        <v>10</v>
      </c>
      <c r="G4" s="5">
        <v>8</v>
      </c>
      <c r="H4" s="5">
        <v>6</v>
      </c>
      <c r="I4" s="5">
        <v>4.03</v>
      </c>
      <c r="J4" s="5">
        <v>2.0099999999999998</v>
      </c>
      <c r="K4" s="5">
        <v>0.05</v>
      </c>
      <c r="L4" s="5">
        <v>-2.04</v>
      </c>
      <c r="M4" s="5">
        <v>-4</v>
      </c>
      <c r="N4" s="5">
        <v>-6.02</v>
      </c>
      <c r="O4" s="5">
        <v>-8</v>
      </c>
      <c r="P4" s="5">
        <v>-10</v>
      </c>
      <c r="Q4" s="5">
        <v>-11.9</v>
      </c>
      <c r="R4" s="5">
        <v>-12.43</v>
      </c>
      <c r="S4" s="6">
        <v>-12.42</v>
      </c>
    </row>
    <row r="5" spans="2:19" ht="15.75" thickBot="1" x14ac:dyDescent="0.35">
      <c r="B5" s="7" t="s">
        <v>2</v>
      </c>
      <c r="C5" s="11">
        <f>(D4-C4)/(D3-C3)</f>
        <v>9.9999999999997868E-3</v>
      </c>
      <c r="D5" s="11">
        <f t="shared" ref="D5:R5" si="0">(E4-D4)/(E3-D3)</f>
        <v>-0.82000000000000028</v>
      </c>
      <c r="E5" s="11">
        <f t="shared" si="0"/>
        <v>-1.9000000000000004</v>
      </c>
      <c r="F5" s="11">
        <f t="shared" si="0"/>
        <v>-2</v>
      </c>
      <c r="G5" s="11">
        <f t="shared" si="0"/>
        <v>-2</v>
      </c>
      <c r="H5" s="11">
        <f t="shared" si="0"/>
        <v>-1.9699999999999998</v>
      </c>
      <c r="I5" s="11">
        <f t="shared" si="0"/>
        <v>-2.0200000000000005</v>
      </c>
      <c r="J5" s="11">
        <f t="shared" si="0"/>
        <v>-1.9599999999999997</v>
      </c>
      <c r="K5" s="11">
        <f t="shared" si="0"/>
        <v>-2.09</v>
      </c>
      <c r="L5" s="11">
        <f t="shared" si="0"/>
        <v>-1.96</v>
      </c>
      <c r="M5" s="11">
        <f t="shared" si="0"/>
        <v>-2.0199999999999996</v>
      </c>
      <c r="N5" s="11">
        <f t="shared" si="0"/>
        <v>-1.9800000000000004</v>
      </c>
      <c r="O5" s="11">
        <f t="shared" si="0"/>
        <v>-2</v>
      </c>
      <c r="P5" s="11">
        <f t="shared" si="0"/>
        <v>-1.9000000000000004</v>
      </c>
      <c r="Q5" s="11">
        <f t="shared" si="0"/>
        <v>-0.52999999999999936</v>
      </c>
      <c r="R5" s="11">
        <f t="shared" si="0"/>
        <v>9.9999999999997868E-3</v>
      </c>
      <c r="S5" s="12">
        <f>(S4-R4)/(S3-R3)</f>
        <v>9.9999999999997868E-3</v>
      </c>
    </row>
    <row r="6" spans="2:19" x14ac:dyDescent="0.3">
      <c r="B6">
        <v>20</v>
      </c>
      <c r="C6">
        <f>-$B6/C5</f>
        <v>-2000.0000000000427</v>
      </c>
      <c r="D6">
        <f t="shared" ref="D6:S6" si="1">-$B6/D5</f>
        <v>24.390243902439018</v>
      </c>
      <c r="E6">
        <f t="shared" si="1"/>
        <v>10.526315789473681</v>
      </c>
      <c r="F6">
        <f t="shared" si="1"/>
        <v>10</v>
      </c>
      <c r="G6">
        <f t="shared" si="1"/>
        <v>10</v>
      </c>
      <c r="H6">
        <f t="shared" si="1"/>
        <v>10.152284263959393</v>
      </c>
      <c r="I6">
        <f t="shared" si="1"/>
        <v>9.9009900990098991</v>
      </c>
      <c r="J6">
        <f t="shared" si="1"/>
        <v>10.204081632653063</v>
      </c>
      <c r="K6">
        <f t="shared" si="1"/>
        <v>9.5693779904306222</v>
      </c>
      <c r="L6">
        <f t="shared" si="1"/>
        <v>10.204081632653061</v>
      </c>
      <c r="M6">
        <f t="shared" si="1"/>
        <v>9.9009900990099027</v>
      </c>
      <c r="N6">
        <f t="shared" si="1"/>
        <v>10.101010101010099</v>
      </c>
      <c r="O6">
        <f t="shared" si="1"/>
        <v>10</v>
      </c>
      <c r="P6">
        <f t="shared" si="1"/>
        <v>10.526315789473681</v>
      </c>
      <c r="Q6">
        <f t="shared" si="1"/>
        <v>37.735849056603818</v>
      </c>
      <c r="R6">
        <f t="shared" si="1"/>
        <v>-2000.0000000000427</v>
      </c>
      <c r="S6">
        <f t="shared" si="1"/>
        <v>-2000.0000000000427</v>
      </c>
    </row>
    <row r="7" spans="2:19" ht="15.75" thickBot="1" x14ac:dyDescent="0.35"/>
    <row r="8" spans="2:19" x14ac:dyDescent="0.3">
      <c r="B8" s="1" t="s">
        <v>0</v>
      </c>
      <c r="C8" s="2">
        <v>-8</v>
      </c>
      <c r="D8" s="2">
        <v>-7</v>
      </c>
      <c r="E8" s="2">
        <v>-6</v>
      </c>
      <c r="F8" s="2">
        <v>-5</v>
      </c>
      <c r="G8" s="2">
        <v>-4</v>
      </c>
      <c r="H8" s="2">
        <v>-3</v>
      </c>
      <c r="I8" s="2">
        <v>-2</v>
      </c>
      <c r="J8" s="2">
        <v>-1</v>
      </c>
      <c r="K8" s="2">
        <v>0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6</v>
      </c>
      <c r="R8" s="2">
        <v>7</v>
      </c>
      <c r="S8" s="3">
        <v>8</v>
      </c>
    </row>
    <row r="9" spans="2:19" x14ac:dyDescent="0.3">
      <c r="B9" s="4" t="s">
        <v>1</v>
      </c>
      <c r="C9" s="5">
        <v>12.74</v>
      </c>
      <c r="D9" s="5">
        <v>12.74</v>
      </c>
      <c r="E9" s="5">
        <v>12.74</v>
      </c>
      <c r="F9" s="5">
        <v>12.75</v>
      </c>
      <c r="G9" s="5">
        <v>12.75</v>
      </c>
      <c r="H9" s="5">
        <v>12.75</v>
      </c>
      <c r="I9" s="5">
        <v>9.94</v>
      </c>
      <c r="J9" s="5">
        <v>5.08</v>
      </c>
      <c r="K9" s="5">
        <v>0</v>
      </c>
      <c r="L9" s="5">
        <v>-5.09</v>
      </c>
      <c r="M9" s="5">
        <v>-12.5</v>
      </c>
      <c r="N9" s="5">
        <v>-12.5</v>
      </c>
      <c r="O9" s="5">
        <v>-12.5</v>
      </c>
      <c r="P9" s="5">
        <v>-12.5</v>
      </c>
      <c r="Q9" s="5">
        <v>-12.5</v>
      </c>
      <c r="R9" s="5">
        <v>-12.5</v>
      </c>
      <c r="S9" s="6">
        <v>-12.5</v>
      </c>
    </row>
    <row r="10" spans="2:19" ht="15.75" thickBot="1" x14ac:dyDescent="0.35">
      <c r="B10" s="7" t="s">
        <v>2</v>
      </c>
      <c r="C10" s="11">
        <f>(D9-C9)/(D8-C8)</f>
        <v>0</v>
      </c>
      <c r="D10" s="11">
        <f t="shared" ref="D10:R10" si="2">(E9-D9)/(E8-D8)</f>
        <v>0</v>
      </c>
      <c r="E10" s="11">
        <f t="shared" si="2"/>
        <v>9.9999999999997868E-3</v>
      </c>
      <c r="F10" s="11">
        <f t="shared" si="2"/>
        <v>0</v>
      </c>
      <c r="G10" s="11">
        <f t="shared" si="2"/>
        <v>0</v>
      </c>
      <c r="H10" s="11">
        <f t="shared" si="2"/>
        <v>-2.8100000000000005</v>
      </c>
      <c r="I10" s="11">
        <f t="shared" si="2"/>
        <v>-4.8599999999999994</v>
      </c>
      <c r="J10" s="11">
        <f t="shared" si="2"/>
        <v>-5.08</v>
      </c>
      <c r="K10" s="11">
        <f t="shared" si="2"/>
        <v>-5.09</v>
      </c>
      <c r="L10" s="11">
        <f t="shared" si="2"/>
        <v>-7.41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2">
        <f>(S9-R9)/(S8-R8)</f>
        <v>0</v>
      </c>
    </row>
    <row r="11" spans="2:19" x14ac:dyDescent="0.3">
      <c r="B11">
        <v>50</v>
      </c>
      <c r="C11" t="e">
        <f>-$B11/C10</f>
        <v>#DIV/0!</v>
      </c>
      <c r="D11" t="e">
        <f t="shared" ref="D11:S11" si="3">-$B11/D10</f>
        <v>#DIV/0!</v>
      </c>
      <c r="E11">
        <f t="shared" si="3"/>
        <v>-5000.0000000001064</v>
      </c>
      <c r="F11" t="e">
        <f t="shared" si="3"/>
        <v>#DIV/0!</v>
      </c>
      <c r="G11" t="e">
        <f t="shared" si="3"/>
        <v>#DIV/0!</v>
      </c>
      <c r="H11">
        <f t="shared" si="3"/>
        <v>17.793594306049819</v>
      </c>
      <c r="I11">
        <f t="shared" si="3"/>
        <v>10.2880658436214</v>
      </c>
      <c r="J11">
        <f t="shared" si="3"/>
        <v>9.8425196850393704</v>
      </c>
      <c r="K11">
        <f t="shared" si="3"/>
        <v>9.8231827111984291</v>
      </c>
      <c r="L11">
        <f t="shared" si="3"/>
        <v>6.7476383265856947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  <c r="P11" t="e">
        <f t="shared" si="3"/>
        <v>#DIV/0!</v>
      </c>
      <c r="Q11" t="e">
        <f t="shared" si="3"/>
        <v>#DIV/0!</v>
      </c>
      <c r="R11" t="e">
        <f t="shared" si="3"/>
        <v>#DIV/0!</v>
      </c>
      <c r="S11" t="e">
        <f t="shared" si="3"/>
        <v>#DIV/0!</v>
      </c>
    </row>
    <row r="12" spans="2:19" ht="15.75" thickBot="1" x14ac:dyDescent="0.35"/>
    <row r="13" spans="2:19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9" x14ac:dyDescent="0.3">
      <c r="B14" s="4" t="s">
        <v>1</v>
      </c>
      <c r="C14" s="5">
        <v>12.76</v>
      </c>
      <c r="D14" s="5">
        <v>12.76</v>
      </c>
      <c r="E14" s="5">
        <v>12.76</v>
      </c>
      <c r="F14" s="5">
        <v>12.76</v>
      </c>
      <c r="G14" s="5">
        <v>9.9</v>
      </c>
      <c r="H14" s="5">
        <v>4.9800000000000004</v>
      </c>
      <c r="I14" s="5">
        <v>0.08</v>
      </c>
      <c r="J14" s="5">
        <v>-5.23</v>
      </c>
      <c r="K14" s="5">
        <v>-9.9</v>
      </c>
      <c r="L14" s="5">
        <v>-12.56</v>
      </c>
      <c r="M14" s="5">
        <v>-12.56</v>
      </c>
      <c r="N14" s="5">
        <v>-12.56</v>
      </c>
      <c r="O14" s="6">
        <v>-12.56</v>
      </c>
    </row>
    <row r="15" spans="2:19" ht="15.75" thickBot="1" x14ac:dyDescent="0.35">
      <c r="B15" s="7" t="s">
        <v>2</v>
      </c>
      <c r="C15" s="11">
        <f>(D14-C14)/(D13-C13)</f>
        <v>0</v>
      </c>
      <c r="D15" s="11">
        <f t="shared" ref="D15:N15" si="4">(E14-D14)/(E13-D13)</f>
        <v>0</v>
      </c>
      <c r="E15" s="11">
        <f t="shared" si="4"/>
        <v>0</v>
      </c>
      <c r="F15" s="11">
        <f t="shared" si="4"/>
        <v>-5.7199999999999989</v>
      </c>
      <c r="G15" s="11">
        <f t="shared" si="4"/>
        <v>-9.84</v>
      </c>
      <c r="H15" s="11">
        <f t="shared" si="4"/>
        <v>-9.8000000000000007</v>
      </c>
      <c r="I15" s="11">
        <f t="shared" si="4"/>
        <v>-10.620000000000001</v>
      </c>
      <c r="J15" s="11">
        <f t="shared" si="4"/>
        <v>-9.34</v>
      </c>
      <c r="K15" s="11">
        <f t="shared" si="4"/>
        <v>-5.32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2">
        <f>(O14-N14)/(O13-N13)</f>
        <v>0</v>
      </c>
    </row>
    <row r="16" spans="2:19" x14ac:dyDescent="0.3">
      <c r="B16">
        <v>100</v>
      </c>
      <c r="C16" t="e">
        <f>-$B16/C15</f>
        <v>#DIV/0!</v>
      </c>
      <c r="D16" t="e">
        <f t="shared" ref="D16:O16" si="5">-$B16/D15</f>
        <v>#DIV/0!</v>
      </c>
      <c r="E16" t="e">
        <f t="shared" si="5"/>
        <v>#DIV/0!</v>
      </c>
      <c r="F16">
        <f t="shared" si="5"/>
        <v>17.482517482517487</v>
      </c>
      <c r="G16">
        <f t="shared" si="5"/>
        <v>10.16260162601626</v>
      </c>
      <c r="H16">
        <f t="shared" si="5"/>
        <v>10.204081632653061</v>
      </c>
      <c r="I16">
        <f t="shared" si="5"/>
        <v>9.4161958568738218</v>
      </c>
      <c r="J16">
        <f t="shared" si="5"/>
        <v>10.706638115631693</v>
      </c>
      <c r="K16">
        <f t="shared" si="5"/>
        <v>18.796992481203006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12.76</v>
      </c>
      <c r="D19" s="5">
        <v>12.76</v>
      </c>
      <c r="E19" s="5">
        <v>12.76</v>
      </c>
      <c r="F19" s="5">
        <v>12.76</v>
      </c>
      <c r="G19" s="5">
        <v>7.52</v>
      </c>
      <c r="H19" s="5">
        <v>0.15</v>
      </c>
      <c r="I19" s="5">
        <v>-7.95</v>
      </c>
      <c r="J19" s="5">
        <v>-12.56</v>
      </c>
      <c r="K19" s="5">
        <v>-12.56</v>
      </c>
      <c r="L19" s="5">
        <v>-12.56</v>
      </c>
      <c r="M19" s="6">
        <v>-12.56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6">(E19-D19)/(E18-D18)</f>
        <v>0</v>
      </c>
      <c r="E20" s="11">
        <f t="shared" si="6"/>
        <v>0</v>
      </c>
      <c r="F20" s="11">
        <f t="shared" si="6"/>
        <v>-10.48</v>
      </c>
      <c r="G20" s="11">
        <f t="shared" si="6"/>
        <v>-14.739999999999998</v>
      </c>
      <c r="H20" s="11">
        <f t="shared" si="6"/>
        <v>-16.2</v>
      </c>
      <c r="I20" s="11">
        <f t="shared" si="6"/>
        <v>-9.2200000000000006</v>
      </c>
      <c r="J20" s="11">
        <f t="shared" si="6"/>
        <v>0</v>
      </c>
      <c r="K20" s="11">
        <f t="shared" si="6"/>
        <v>0</v>
      </c>
      <c r="L20" s="11">
        <f t="shared" si="6"/>
        <v>0</v>
      </c>
      <c r="M20" s="12">
        <f>(M19-L19)/(M18-L18)</f>
        <v>0</v>
      </c>
    </row>
    <row r="21" spans="2:13" x14ac:dyDescent="0.3">
      <c r="B21">
        <v>150</v>
      </c>
      <c r="C21" t="e">
        <f>-$B21/C20</f>
        <v>#DIV/0!</v>
      </c>
      <c r="D21" t="e">
        <f t="shared" ref="D21:M21" si="7">-$B21/D20</f>
        <v>#DIV/0!</v>
      </c>
      <c r="E21" t="e">
        <f t="shared" si="7"/>
        <v>#DIV/0!</v>
      </c>
      <c r="F21">
        <f t="shared" si="7"/>
        <v>14.31297709923664</v>
      </c>
      <c r="G21">
        <f t="shared" si="7"/>
        <v>10.1763907734057</v>
      </c>
      <c r="H21">
        <f t="shared" si="7"/>
        <v>9.2592592592592595</v>
      </c>
      <c r="I21">
        <f t="shared" si="7"/>
        <v>16.268980477223426</v>
      </c>
      <c r="J21" t="e">
        <f t="shared" si="7"/>
        <v>#DIV/0!</v>
      </c>
      <c r="K21" t="e">
        <f t="shared" si="7"/>
        <v>#DIV/0!</v>
      </c>
      <c r="L21" t="e">
        <f t="shared" si="7"/>
        <v>#DIV/0!</v>
      </c>
      <c r="M21" t="e">
        <f t="shared" si="7"/>
        <v>#DIV/0!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12.76</v>
      </c>
      <c r="D24" s="5">
        <v>12.77</v>
      </c>
      <c r="E24" s="5">
        <v>12.77</v>
      </c>
      <c r="F24" s="5">
        <v>10.130000000000001</v>
      </c>
      <c r="G24" s="5">
        <v>4.7</v>
      </c>
      <c r="H24" s="5">
        <v>0.2</v>
      </c>
      <c r="I24" s="5">
        <v>-5.28</v>
      </c>
      <c r="J24" s="5">
        <v>-10.6</v>
      </c>
      <c r="K24" s="5">
        <v>-12.56</v>
      </c>
      <c r="L24" s="5">
        <v>-12.56</v>
      </c>
      <c r="M24" s="6">
        <v>-12.56</v>
      </c>
    </row>
    <row r="25" spans="2:13" ht="15.75" thickBot="1" x14ac:dyDescent="0.35">
      <c r="B25" s="7" t="s">
        <v>2</v>
      </c>
      <c r="C25" s="11">
        <f>(D24-C24)/(D23-C23)</f>
        <v>3.9999999999999147E-2</v>
      </c>
      <c r="D25" s="11">
        <f t="shared" ref="D25:L25" si="8">(E24-D24)/(E23-D23)</f>
        <v>0</v>
      </c>
      <c r="E25" s="11">
        <f t="shared" si="8"/>
        <v>-10.559999999999995</v>
      </c>
      <c r="F25" s="11">
        <f t="shared" si="8"/>
        <v>-21.720000000000002</v>
      </c>
      <c r="G25" s="11">
        <f t="shared" si="8"/>
        <v>-18</v>
      </c>
      <c r="H25" s="11">
        <f t="shared" si="8"/>
        <v>-21.92</v>
      </c>
      <c r="I25" s="11">
        <f t="shared" si="8"/>
        <v>-21.279999999999998</v>
      </c>
      <c r="J25" s="11">
        <f t="shared" si="8"/>
        <v>-7.8400000000000034</v>
      </c>
      <c r="K25" s="11">
        <f t="shared" si="8"/>
        <v>0</v>
      </c>
      <c r="L25" s="11">
        <f t="shared" si="8"/>
        <v>0</v>
      </c>
      <c r="M25" s="12">
        <f>(M24-L24)/(M23-L23)</f>
        <v>0</v>
      </c>
    </row>
    <row r="26" spans="2:13" x14ac:dyDescent="0.3">
      <c r="B26">
        <v>200</v>
      </c>
      <c r="C26">
        <f>-$B26/C25</f>
        <v>-5000.0000000001064</v>
      </c>
      <c r="D26" t="e">
        <f t="shared" ref="D26:M26" si="9">-$B26/D25</f>
        <v>#DIV/0!</v>
      </c>
      <c r="E26">
        <f t="shared" si="9"/>
        <v>18.939393939393948</v>
      </c>
      <c r="F26">
        <f t="shared" si="9"/>
        <v>9.2081031307550631</v>
      </c>
      <c r="G26">
        <f t="shared" si="9"/>
        <v>11.111111111111111</v>
      </c>
      <c r="H26">
        <f t="shared" si="9"/>
        <v>9.1240875912408743</v>
      </c>
      <c r="I26">
        <f t="shared" si="9"/>
        <v>9.3984962406015047</v>
      </c>
      <c r="J26">
        <f t="shared" si="9"/>
        <v>25.510204081632644</v>
      </c>
      <c r="K26" t="e">
        <f t="shared" si="9"/>
        <v>#DIV/0!</v>
      </c>
      <c r="L26" t="e">
        <f t="shared" si="9"/>
        <v>#DIV/0!</v>
      </c>
      <c r="M26" t="e">
        <f t="shared" si="9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zoomScale="85" zoomScaleNormal="85" workbookViewId="0">
      <selection activeCell="M25" sqref="M25"/>
    </sheetView>
  </sheetViews>
  <sheetFormatPr defaultRowHeight="15.05" x14ac:dyDescent="0.3"/>
  <sheetData>
    <row r="2" spans="2:17" ht="15.75" thickBot="1" x14ac:dyDescent="0.35"/>
    <row r="3" spans="2:17" x14ac:dyDescent="0.3">
      <c r="B3" s="1" t="s">
        <v>0</v>
      </c>
      <c r="C3" s="2">
        <v>-7</v>
      </c>
      <c r="D3" s="2">
        <v>-6</v>
      </c>
      <c r="E3" s="2">
        <v>-5</v>
      </c>
      <c r="F3" s="2">
        <v>-4</v>
      </c>
      <c r="G3" s="2">
        <v>-3</v>
      </c>
      <c r="H3" s="2">
        <v>-2</v>
      </c>
      <c r="I3" s="2">
        <v>-1</v>
      </c>
      <c r="J3" s="2">
        <v>0</v>
      </c>
      <c r="K3" s="2">
        <v>1</v>
      </c>
      <c r="L3" s="2">
        <v>2</v>
      </c>
      <c r="M3" s="2">
        <v>3</v>
      </c>
      <c r="N3" s="2">
        <v>4</v>
      </c>
      <c r="O3" s="2">
        <v>5</v>
      </c>
      <c r="P3" s="2">
        <v>6</v>
      </c>
      <c r="Q3" s="3">
        <v>7</v>
      </c>
    </row>
    <row r="4" spans="2:17" x14ac:dyDescent="0.3">
      <c r="B4" s="4" t="s">
        <v>1</v>
      </c>
      <c r="C4" s="5">
        <v>-12.51</v>
      </c>
      <c r="D4" s="5">
        <v>-12.51</v>
      </c>
      <c r="E4" s="5">
        <v>-12.51</v>
      </c>
      <c r="F4" s="5">
        <v>-12.08</v>
      </c>
      <c r="G4" s="5">
        <v>-8.99</v>
      </c>
      <c r="H4" s="5">
        <v>-6.01</v>
      </c>
      <c r="I4" s="5">
        <v>-3.04</v>
      </c>
      <c r="J4" s="5">
        <v>-0.05</v>
      </c>
      <c r="K4" s="5">
        <v>3.06</v>
      </c>
      <c r="L4" s="5">
        <v>6.03</v>
      </c>
      <c r="M4" s="5">
        <v>9</v>
      </c>
      <c r="N4" s="9">
        <v>11.96</v>
      </c>
      <c r="O4" s="9">
        <v>12.74</v>
      </c>
      <c r="P4" s="9">
        <v>12.73</v>
      </c>
      <c r="Q4" s="10">
        <v>12.73</v>
      </c>
    </row>
    <row r="5" spans="2:17" ht="15.75" thickBot="1" x14ac:dyDescent="0.35">
      <c r="B5" s="7" t="s">
        <v>2</v>
      </c>
      <c r="C5" s="11">
        <f t="shared" ref="C5:P5" si="0">(D4-C4)/(D3-C3)</f>
        <v>0</v>
      </c>
      <c r="D5" s="11">
        <f t="shared" si="0"/>
        <v>0</v>
      </c>
      <c r="E5" s="11">
        <f t="shared" si="0"/>
        <v>0.42999999999999972</v>
      </c>
      <c r="F5" s="11">
        <f t="shared" si="0"/>
        <v>3.09</v>
      </c>
      <c r="G5" s="11">
        <f t="shared" si="0"/>
        <v>2.9800000000000004</v>
      </c>
      <c r="H5" s="11">
        <f t="shared" si="0"/>
        <v>2.9699999999999998</v>
      </c>
      <c r="I5" s="11">
        <f t="shared" si="0"/>
        <v>2.99</v>
      </c>
      <c r="J5" s="11">
        <f t="shared" si="0"/>
        <v>3.11</v>
      </c>
      <c r="K5" s="11">
        <f t="shared" si="0"/>
        <v>2.97</v>
      </c>
      <c r="L5" s="11">
        <f t="shared" si="0"/>
        <v>2.9699999999999998</v>
      </c>
      <c r="M5" s="11">
        <f t="shared" si="0"/>
        <v>2.9600000000000009</v>
      </c>
      <c r="N5" s="11">
        <f t="shared" si="0"/>
        <v>0.77999999999999936</v>
      </c>
      <c r="O5" s="11">
        <f t="shared" si="0"/>
        <v>-9.9999999999997868E-3</v>
      </c>
      <c r="P5" s="11">
        <f t="shared" si="0"/>
        <v>0</v>
      </c>
      <c r="Q5" s="12">
        <f>(Q4-P4)/(Q3-P3)</f>
        <v>0</v>
      </c>
    </row>
    <row r="7" spans="2:17" ht="15.75" thickBot="1" x14ac:dyDescent="0.35"/>
    <row r="8" spans="2:17" x14ac:dyDescent="0.3">
      <c r="B8" s="1" t="s">
        <v>0</v>
      </c>
      <c r="C8" s="2">
        <v>-7</v>
      </c>
      <c r="D8" s="2">
        <v>-6</v>
      </c>
      <c r="E8" s="2">
        <v>-5</v>
      </c>
      <c r="F8" s="2">
        <v>-4</v>
      </c>
      <c r="G8" s="2">
        <v>-3</v>
      </c>
      <c r="H8" s="2">
        <v>-2</v>
      </c>
      <c r="I8" s="2">
        <v>-1</v>
      </c>
      <c r="J8" s="2">
        <v>0</v>
      </c>
      <c r="K8" s="2">
        <v>1</v>
      </c>
      <c r="L8" s="2">
        <v>2</v>
      </c>
      <c r="M8" s="2">
        <v>3</v>
      </c>
      <c r="N8" s="2">
        <v>4</v>
      </c>
      <c r="O8" s="2">
        <v>5</v>
      </c>
      <c r="P8" s="2">
        <v>6</v>
      </c>
      <c r="Q8" s="3">
        <v>7</v>
      </c>
    </row>
    <row r="9" spans="2:17" x14ac:dyDescent="0.3">
      <c r="B9" s="4" t="s">
        <v>1</v>
      </c>
      <c r="C9" s="5">
        <v>-12.54</v>
      </c>
      <c r="D9" s="5">
        <v>-12.54</v>
      </c>
      <c r="E9" s="5">
        <v>-12.54</v>
      </c>
      <c r="F9" s="5">
        <v>-12.54</v>
      </c>
      <c r="G9" s="5">
        <v>-12.54</v>
      </c>
      <c r="H9" s="5">
        <v>-11.95</v>
      </c>
      <c r="I9" s="5">
        <v>-6.06</v>
      </c>
      <c r="J9" s="5">
        <v>-0.1</v>
      </c>
      <c r="K9" s="5">
        <v>6.09</v>
      </c>
      <c r="L9" s="5">
        <v>12</v>
      </c>
      <c r="M9" s="5">
        <v>12.76</v>
      </c>
      <c r="N9" s="9">
        <v>12.75</v>
      </c>
      <c r="O9" s="9">
        <v>12.75</v>
      </c>
      <c r="P9" s="9">
        <v>12.75</v>
      </c>
      <c r="Q9" s="10">
        <v>12.74</v>
      </c>
    </row>
    <row r="10" spans="2:17" ht="15.75" thickBot="1" x14ac:dyDescent="0.35">
      <c r="B10" s="7" t="s">
        <v>2</v>
      </c>
      <c r="C10" s="11">
        <f>(D9-C9)/(D8-C8)</f>
        <v>0</v>
      </c>
      <c r="D10" s="11">
        <f t="shared" ref="D10:P10" si="1">(E9-D9)/(E8-D8)</f>
        <v>0</v>
      </c>
      <c r="E10" s="11">
        <f t="shared" si="1"/>
        <v>0</v>
      </c>
      <c r="F10" s="11">
        <f t="shared" si="1"/>
        <v>0</v>
      </c>
      <c r="G10" s="11">
        <f t="shared" si="1"/>
        <v>0.58999999999999986</v>
      </c>
      <c r="H10" s="11">
        <f t="shared" si="1"/>
        <v>5.89</v>
      </c>
      <c r="I10" s="11">
        <f t="shared" si="1"/>
        <v>5.96</v>
      </c>
      <c r="J10" s="11">
        <f t="shared" si="1"/>
        <v>6.1899999999999995</v>
      </c>
      <c r="K10" s="11">
        <f t="shared" si="1"/>
        <v>5.91</v>
      </c>
      <c r="L10" s="11">
        <f t="shared" si="1"/>
        <v>0.75999999999999979</v>
      </c>
      <c r="M10" s="11">
        <f t="shared" si="1"/>
        <v>-9.9999999999997868E-3</v>
      </c>
      <c r="N10" s="11">
        <f t="shared" si="1"/>
        <v>0</v>
      </c>
      <c r="O10" s="11">
        <f t="shared" si="1"/>
        <v>0</v>
      </c>
      <c r="P10" s="11">
        <f t="shared" si="1"/>
        <v>-9.9999999999997868E-3</v>
      </c>
      <c r="Q10" s="12">
        <f>(Q9-P9)/(Q8-P8)</f>
        <v>-9.9999999999997868E-3</v>
      </c>
    </row>
    <row r="12" spans="2:17" ht="15.75" thickBot="1" x14ac:dyDescent="0.35"/>
    <row r="13" spans="2:17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7" x14ac:dyDescent="0.3">
      <c r="B14" s="4" t="s">
        <v>1</v>
      </c>
      <c r="C14" s="5">
        <v>-12.56</v>
      </c>
      <c r="D14" s="5">
        <v>-12.56</v>
      </c>
      <c r="E14" s="5">
        <v>-12.56</v>
      </c>
      <c r="F14" s="5">
        <v>-12.57</v>
      </c>
      <c r="G14" s="5">
        <v>-11.1</v>
      </c>
      <c r="H14" s="5">
        <v>-5.61</v>
      </c>
      <c r="I14" s="5">
        <v>-0.19</v>
      </c>
      <c r="J14" s="5">
        <v>5.67</v>
      </c>
      <c r="K14" s="5">
        <v>11.07</v>
      </c>
      <c r="L14" s="5">
        <v>12.76</v>
      </c>
      <c r="M14" s="5">
        <v>12.76</v>
      </c>
      <c r="N14" s="9">
        <v>12.76</v>
      </c>
      <c r="O14" s="10">
        <v>12.76</v>
      </c>
    </row>
    <row r="15" spans="2:17" ht="15.75" thickBot="1" x14ac:dyDescent="0.35">
      <c r="B15" s="7" t="s">
        <v>2</v>
      </c>
      <c r="C15" s="11">
        <f>(D14-C14)/(D13-C13)</f>
        <v>0</v>
      </c>
      <c r="D15" s="11">
        <f t="shared" ref="D15:N15" si="2">(E14-D14)/(E13-D13)</f>
        <v>0</v>
      </c>
      <c r="E15" s="11">
        <f t="shared" si="2"/>
        <v>-1.9999999999999574E-2</v>
      </c>
      <c r="F15" s="11">
        <f t="shared" si="2"/>
        <v>2.9400000000000013</v>
      </c>
      <c r="G15" s="11">
        <f t="shared" si="2"/>
        <v>10.979999999999999</v>
      </c>
      <c r="H15" s="11">
        <f t="shared" si="2"/>
        <v>10.84</v>
      </c>
      <c r="I15" s="11">
        <f t="shared" si="2"/>
        <v>11.72</v>
      </c>
      <c r="J15" s="11">
        <f t="shared" si="2"/>
        <v>10.8</v>
      </c>
      <c r="K15" s="11">
        <f t="shared" si="2"/>
        <v>3.379999999999999</v>
      </c>
      <c r="L15" s="11">
        <f t="shared" si="2"/>
        <v>0</v>
      </c>
      <c r="M15" s="11">
        <f t="shared" si="2"/>
        <v>0</v>
      </c>
      <c r="N15" s="11">
        <f t="shared" si="2"/>
        <v>0</v>
      </c>
      <c r="O15" s="12">
        <f>(O14-N14)/(O13-N13)</f>
        <v>0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-12.57</v>
      </c>
      <c r="D19" s="5">
        <v>-12.57</v>
      </c>
      <c r="E19" s="5">
        <v>-12.57</v>
      </c>
      <c r="F19" s="5">
        <v>-12.57</v>
      </c>
      <c r="G19" s="5">
        <v>-8.1300000000000008</v>
      </c>
      <c r="H19" s="5">
        <v>-0.27</v>
      </c>
      <c r="I19" s="5">
        <v>8.16</v>
      </c>
      <c r="J19" s="5">
        <v>12.77</v>
      </c>
      <c r="K19" s="5">
        <v>12.77</v>
      </c>
      <c r="L19" s="5">
        <v>12.77</v>
      </c>
      <c r="M19" s="10">
        <v>12.77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3">(E19-D19)/(E18-D18)</f>
        <v>0</v>
      </c>
      <c r="E20" s="11">
        <f t="shared" si="3"/>
        <v>0</v>
      </c>
      <c r="F20" s="11">
        <f t="shared" si="3"/>
        <v>8.879999999999999</v>
      </c>
      <c r="G20" s="11">
        <f t="shared" si="3"/>
        <v>15.720000000000002</v>
      </c>
      <c r="H20" s="11">
        <f t="shared" si="3"/>
        <v>16.86</v>
      </c>
      <c r="I20" s="11">
        <f t="shared" si="3"/>
        <v>9.2199999999999989</v>
      </c>
      <c r="J20" s="11">
        <f t="shared" si="3"/>
        <v>0</v>
      </c>
      <c r="K20" s="11">
        <f t="shared" si="3"/>
        <v>0</v>
      </c>
      <c r="L20" s="11">
        <f t="shared" si="3"/>
        <v>0</v>
      </c>
      <c r="M20" s="12">
        <f>(M19-L19)/(M18-L18)</f>
        <v>0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-12.57</v>
      </c>
      <c r="D24" s="5">
        <v>-12.57</v>
      </c>
      <c r="E24" s="5">
        <v>-12.57</v>
      </c>
      <c r="F24" s="5">
        <v>-10.54</v>
      </c>
      <c r="G24" s="5">
        <v>-5.47</v>
      </c>
      <c r="H24" s="5">
        <v>-0.36</v>
      </c>
      <c r="I24" s="5">
        <v>5.6</v>
      </c>
      <c r="J24" s="5">
        <v>10.62</v>
      </c>
      <c r="K24" s="5">
        <v>12.77</v>
      </c>
      <c r="L24" s="5">
        <v>12.76</v>
      </c>
      <c r="M24" s="10">
        <v>12.76</v>
      </c>
    </row>
    <row r="25" spans="2:13" ht="15.75" thickBot="1" x14ac:dyDescent="0.35">
      <c r="B25" s="7" t="s">
        <v>2</v>
      </c>
      <c r="C25" s="11">
        <f>(D24-C24)/(D23-C23)</f>
        <v>0</v>
      </c>
      <c r="D25" s="11">
        <f t="shared" ref="D25:L25" si="4">(E24-D24)/(E23-D23)</f>
        <v>0</v>
      </c>
      <c r="E25" s="11">
        <f t="shared" si="4"/>
        <v>8.1200000000000045</v>
      </c>
      <c r="F25" s="11">
        <f t="shared" si="4"/>
        <v>20.279999999999998</v>
      </c>
      <c r="G25" s="11">
        <f t="shared" si="4"/>
        <v>20.439999999999998</v>
      </c>
      <c r="H25" s="11">
        <f t="shared" si="4"/>
        <v>23.84</v>
      </c>
      <c r="I25" s="11">
        <f t="shared" si="4"/>
        <v>20.079999999999998</v>
      </c>
      <c r="J25" s="11">
        <f t="shared" si="4"/>
        <v>8.6000000000000014</v>
      </c>
      <c r="K25" s="11">
        <f t="shared" si="4"/>
        <v>-3.9999999999999147E-2</v>
      </c>
      <c r="L25" s="11">
        <f t="shared" si="4"/>
        <v>0</v>
      </c>
      <c r="M25" s="12">
        <f>(M24-L24)/(M23-L23)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tabSelected="1" zoomScaleNormal="100" workbookViewId="0">
      <selection activeCell="S11" sqref="S11"/>
    </sheetView>
  </sheetViews>
  <sheetFormatPr defaultRowHeight="15.05" x14ac:dyDescent="0.3"/>
  <cols>
    <col min="8" max="8" width="12.33203125" bestFit="1" customWidth="1"/>
  </cols>
  <sheetData>
    <row r="1" spans="2:24" x14ac:dyDescent="0.3">
      <c r="H1" t="s">
        <v>0</v>
      </c>
      <c r="I1">
        <v>0.5</v>
      </c>
    </row>
    <row r="2" spans="2:24" ht="15.75" thickBot="1" x14ac:dyDescent="0.35"/>
    <row r="3" spans="2:24" x14ac:dyDescent="0.3">
      <c r="B3" s="1" t="s">
        <v>3</v>
      </c>
      <c r="C3" s="2">
        <v>100</v>
      </c>
      <c r="D3" s="2">
        <v>1000</v>
      </c>
      <c r="E3" s="2">
        <v>10000</v>
      </c>
      <c r="F3" s="3">
        <v>100000</v>
      </c>
      <c r="G3" s="13">
        <f>10^5.25</f>
        <v>177827.94100389251</v>
      </c>
    </row>
    <row r="4" spans="2:24" x14ac:dyDescent="0.3">
      <c r="B4" s="4" t="s">
        <v>1</v>
      </c>
      <c r="C4" s="5">
        <v>1.2</v>
      </c>
      <c r="D4" s="5">
        <v>1.2</v>
      </c>
      <c r="E4" s="5">
        <v>1.2</v>
      </c>
      <c r="F4" s="6">
        <v>0.64</v>
      </c>
      <c r="G4" s="13"/>
    </row>
    <row r="5" spans="2:24" ht="15.75" thickBot="1" x14ac:dyDescent="0.35">
      <c r="B5" s="7" t="s">
        <v>2</v>
      </c>
      <c r="C5" s="8">
        <f>C4/$I$1</f>
        <v>2.4</v>
      </c>
      <c r="D5" s="8">
        <f t="shared" ref="D5:F5" si="0">D4/$I$1</f>
        <v>2.4</v>
      </c>
      <c r="E5" s="8">
        <f t="shared" si="0"/>
        <v>2.4</v>
      </c>
      <c r="F5" s="8">
        <f t="shared" si="0"/>
        <v>1.28</v>
      </c>
      <c r="G5" s="13">
        <v>1</v>
      </c>
    </row>
    <row r="6" spans="2:24" x14ac:dyDescent="0.3">
      <c r="C6">
        <f>20*LOG10(C5)</f>
        <v>7.6042248342321201</v>
      </c>
      <c r="D6">
        <f t="shared" ref="D6:G6" si="1">20*LOG10(D5)</f>
        <v>7.6042248342321201</v>
      </c>
      <c r="E6">
        <f t="shared" si="1"/>
        <v>7.6042248342321201</v>
      </c>
      <c r="F6">
        <f t="shared" si="1"/>
        <v>2.1441993929573675</v>
      </c>
      <c r="G6" s="13">
        <f t="shared" si="1"/>
        <v>0</v>
      </c>
    </row>
    <row r="7" spans="2:24" x14ac:dyDescent="0.3">
      <c r="G7" s="13"/>
    </row>
    <row r="8" spans="2:24" ht="15.75" thickBot="1" x14ac:dyDescent="0.35">
      <c r="G8" s="13"/>
      <c r="X8">
        <f>20*LOG10(4)</f>
        <v>12.041199826559248</v>
      </c>
    </row>
    <row r="9" spans="2:24" x14ac:dyDescent="0.3">
      <c r="B9" s="1" t="s">
        <v>3</v>
      </c>
      <c r="C9" s="2">
        <v>100</v>
      </c>
      <c r="D9" s="2">
        <v>1000</v>
      </c>
      <c r="E9" s="2">
        <v>10000</v>
      </c>
      <c r="F9" s="3">
        <v>100000</v>
      </c>
      <c r="G9" s="13">
        <f>10^5.26</f>
        <v>181970.08586099857</v>
      </c>
    </row>
    <row r="10" spans="2:24" x14ac:dyDescent="0.3">
      <c r="B10" s="4" t="s">
        <v>1</v>
      </c>
      <c r="C10" s="5">
        <v>2.56</v>
      </c>
      <c r="D10" s="5">
        <v>2.56</v>
      </c>
      <c r="E10" s="5">
        <v>2.2400000000000002</v>
      </c>
      <c r="F10" s="6">
        <v>0.72</v>
      </c>
      <c r="G10" s="13"/>
    </row>
    <row r="11" spans="2:24" ht="15.75" thickBot="1" x14ac:dyDescent="0.35">
      <c r="B11" s="7" t="s">
        <v>2</v>
      </c>
      <c r="C11" s="8">
        <f>C10/$I$1</f>
        <v>5.12</v>
      </c>
      <c r="D11" s="8">
        <f t="shared" ref="D11:F11" si="2">D10/$I$1</f>
        <v>5.12</v>
      </c>
      <c r="E11" s="8">
        <f t="shared" si="2"/>
        <v>4.4800000000000004</v>
      </c>
      <c r="F11" s="8">
        <f t="shared" si="2"/>
        <v>1.44</v>
      </c>
      <c r="G11" s="13">
        <v>1</v>
      </c>
    </row>
    <row r="12" spans="2:24" x14ac:dyDescent="0.3">
      <c r="C12">
        <f>20*LOG10(C11)</f>
        <v>14.185399219516615</v>
      </c>
      <c r="D12">
        <f t="shared" ref="D12" si="3">20*LOG10(D11)</f>
        <v>14.185399219516615</v>
      </c>
      <c r="E12">
        <f t="shared" ref="E12" si="4">20*LOG10(E11)</f>
        <v>13.02556027996288</v>
      </c>
      <c r="F12">
        <f t="shared" ref="F12:G12" si="5">20*LOG10(F11)</f>
        <v>3.1672498419049928</v>
      </c>
      <c r="G12" s="13">
        <f t="shared" si="5"/>
        <v>0</v>
      </c>
    </row>
    <row r="13" spans="2:24" x14ac:dyDescent="0.3">
      <c r="G13" s="13"/>
    </row>
    <row r="14" spans="2:24" ht="15.75" thickBot="1" x14ac:dyDescent="0.35">
      <c r="G14" s="13"/>
    </row>
    <row r="15" spans="2:24" x14ac:dyDescent="0.3">
      <c r="B15" s="1" t="s">
        <v>3</v>
      </c>
      <c r="C15" s="2">
        <v>100</v>
      </c>
      <c r="D15" s="2">
        <v>1000</v>
      </c>
      <c r="E15" s="2">
        <v>10000</v>
      </c>
      <c r="F15" s="3">
        <v>100000</v>
      </c>
      <c r="G15" s="13">
        <f>10^5.27</f>
        <v>186208.71366628664</v>
      </c>
    </row>
    <row r="16" spans="2:24" x14ac:dyDescent="0.3">
      <c r="B16" s="4" t="s">
        <v>1</v>
      </c>
      <c r="C16" s="5">
        <v>4.5999999999999996</v>
      </c>
      <c r="D16" s="5">
        <v>4.5999999999999996</v>
      </c>
      <c r="E16" s="5">
        <v>3.4</v>
      </c>
      <c r="F16" s="6">
        <v>1</v>
      </c>
      <c r="G16" s="13"/>
    </row>
    <row r="17" spans="2:14" ht="15.75" thickBot="1" x14ac:dyDescent="0.35">
      <c r="B17" s="7" t="s">
        <v>2</v>
      </c>
      <c r="C17" s="8">
        <f>C16/$I$1</f>
        <v>9.1999999999999993</v>
      </c>
      <c r="D17" s="8">
        <f t="shared" ref="D17:F17" si="6">D16/$I$1</f>
        <v>9.1999999999999993</v>
      </c>
      <c r="E17" s="8">
        <f t="shared" si="6"/>
        <v>6.8</v>
      </c>
      <c r="F17" s="8">
        <f t="shared" si="6"/>
        <v>2</v>
      </c>
      <c r="G17" s="13">
        <v>1</v>
      </c>
    </row>
    <row r="18" spans="2:14" x14ac:dyDescent="0.3">
      <c r="C18">
        <f>20*LOG10(C17)</f>
        <v>19.275756546911104</v>
      </c>
      <c r="D18">
        <f t="shared" ref="D18" si="7">20*LOG10(D17)</f>
        <v>19.275756546911104</v>
      </c>
      <c r="E18">
        <f t="shared" ref="E18" si="8">20*LOG10(E17)</f>
        <v>16.650178254124725</v>
      </c>
      <c r="F18">
        <f t="shared" ref="F18:G18" si="9">20*LOG10(F17)</f>
        <v>6.0205999132796242</v>
      </c>
      <c r="G18" s="13">
        <f t="shared" si="9"/>
        <v>0</v>
      </c>
    </row>
    <row r="19" spans="2:14" x14ac:dyDescent="0.3">
      <c r="G19" s="13"/>
    </row>
    <row r="20" spans="2:14" ht="15.75" thickBot="1" x14ac:dyDescent="0.35">
      <c r="G20" s="13"/>
    </row>
    <row r="21" spans="2:14" x14ac:dyDescent="0.3">
      <c r="B21" s="1" t="s">
        <v>3</v>
      </c>
      <c r="C21" s="2">
        <v>100</v>
      </c>
      <c r="D21" s="2">
        <v>1000</v>
      </c>
      <c r="E21" s="2">
        <v>10000</v>
      </c>
      <c r="F21" s="3">
        <v>100000</v>
      </c>
      <c r="G21" s="13">
        <f>10^5.28</f>
        <v>190546.07179632492</v>
      </c>
    </row>
    <row r="22" spans="2:14" x14ac:dyDescent="0.3">
      <c r="B22" s="4" t="s">
        <v>1</v>
      </c>
      <c r="C22" s="5">
        <v>6.4</v>
      </c>
      <c r="D22" s="5">
        <v>6.4</v>
      </c>
      <c r="E22" s="5">
        <v>3.8</v>
      </c>
      <c r="F22" s="6">
        <v>1</v>
      </c>
      <c r="G22" s="13"/>
    </row>
    <row r="23" spans="2:14" ht="15.75" thickBot="1" x14ac:dyDescent="0.35">
      <c r="B23" s="7" t="s">
        <v>2</v>
      </c>
      <c r="C23" s="8">
        <f>C22/$I$1</f>
        <v>12.8</v>
      </c>
      <c r="D23" s="8">
        <f t="shared" ref="D23:F23" si="10">D22/$I$1</f>
        <v>12.8</v>
      </c>
      <c r="E23" s="8">
        <f t="shared" si="10"/>
        <v>7.6</v>
      </c>
      <c r="F23" s="8">
        <f t="shared" si="10"/>
        <v>2</v>
      </c>
      <c r="G23" s="13">
        <v>1</v>
      </c>
    </row>
    <row r="24" spans="2:14" x14ac:dyDescent="0.3">
      <c r="C24">
        <f>20*LOG10(C23)</f>
        <v>22.144199392957368</v>
      </c>
      <c r="D24">
        <f t="shared" ref="D24" si="11">20*LOG10(D23)</f>
        <v>22.144199392957368</v>
      </c>
      <c r="E24">
        <f t="shared" ref="E24" si="12">20*LOG10(E23)</f>
        <v>17.616271845615827</v>
      </c>
      <c r="F24">
        <f t="shared" ref="F24:G24" si="13">20*LOG10(F23)</f>
        <v>6.0205999132796242</v>
      </c>
      <c r="G24" s="13">
        <f t="shared" si="13"/>
        <v>0</v>
      </c>
      <c r="J24" s="1" t="s">
        <v>3</v>
      </c>
      <c r="K24" s="2">
        <v>100</v>
      </c>
      <c r="L24" s="2">
        <v>1000</v>
      </c>
      <c r="M24" s="2">
        <v>10000</v>
      </c>
      <c r="N24" s="3">
        <v>100000</v>
      </c>
    </row>
    <row r="25" spans="2:14" ht="15.75" thickBot="1" x14ac:dyDescent="0.35">
      <c r="G25" s="13"/>
      <c r="J25" s="7" t="s">
        <v>2</v>
      </c>
      <c r="K25" s="8">
        <v>7.25</v>
      </c>
      <c r="L25" s="8">
        <v>7.25</v>
      </c>
      <c r="M25" s="8">
        <v>7.25</v>
      </c>
      <c r="N25" s="8">
        <v>2</v>
      </c>
    </row>
    <row r="26" spans="2:14" ht="15.75" thickBot="1" x14ac:dyDescent="0.35">
      <c r="G26" s="13"/>
      <c r="J26" t="s">
        <v>4</v>
      </c>
      <c r="K26">
        <f>20*LOG10(K25)</f>
        <v>17.206760131419873</v>
      </c>
      <c r="L26">
        <f t="shared" ref="L26:N26" si="14">20*LOG10(L25)</f>
        <v>17.206760131419873</v>
      </c>
      <c r="M26">
        <f t="shared" si="14"/>
        <v>17.206760131419873</v>
      </c>
      <c r="N26">
        <f t="shared" si="14"/>
        <v>6.0205999132796242</v>
      </c>
    </row>
    <row r="27" spans="2:14" x14ac:dyDescent="0.3">
      <c r="B27" s="1" t="s">
        <v>3</v>
      </c>
      <c r="C27" s="2">
        <v>100</v>
      </c>
      <c r="D27" s="2">
        <v>1000</v>
      </c>
      <c r="E27" s="2">
        <v>10000</v>
      </c>
      <c r="F27" s="3">
        <v>100000</v>
      </c>
      <c r="G27" s="13">
        <f>10^5.29</f>
        <v>194984.45997580473</v>
      </c>
    </row>
    <row r="28" spans="2:14" x14ac:dyDescent="0.3">
      <c r="B28" s="4" t="s">
        <v>1</v>
      </c>
      <c r="C28" s="5">
        <v>8.8000000000000007</v>
      </c>
      <c r="D28" s="5">
        <v>8.6</v>
      </c>
      <c r="E28" s="5">
        <v>4</v>
      </c>
      <c r="F28" s="6">
        <v>1</v>
      </c>
    </row>
    <row r="29" spans="2:14" ht="15.75" thickBot="1" x14ac:dyDescent="0.35">
      <c r="B29" s="7" t="s">
        <v>2</v>
      </c>
      <c r="C29" s="8">
        <f>C28/$I$1</f>
        <v>17.600000000000001</v>
      </c>
      <c r="D29" s="8">
        <f t="shared" ref="D29:F29" si="15">D28/$I$1</f>
        <v>17.2</v>
      </c>
      <c r="E29" s="8">
        <f t="shared" si="15"/>
        <v>8</v>
      </c>
      <c r="F29" s="8">
        <f t="shared" si="15"/>
        <v>2</v>
      </c>
      <c r="G29">
        <v>1</v>
      </c>
    </row>
    <row r="30" spans="2:14" x14ac:dyDescent="0.3">
      <c r="C30">
        <f>20*LOG10(C29)</f>
        <v>24.910253356283</v>
      </c>
      <c r="D30">
        <f t="shared" ref="D30" si="16">20*LOG10(D29)</f>
        <v>24.710568938150978</v>
      </c>
      <c r="E30">
        <f t="shared" ref="E30" si="17">20*LOG10(E29)</f>
        <v>18.061799739838872</v>
      </c>
      <c r="F30">
        <f t="shared" ref="F30:G30" si="18">20*LOG10(F29)</f>
        <v>6.0205999132796242</v>
      </c>
      <c r="G30">
        <f t="shared" si="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Лист5</vt:lpstr>
      <vt:lpstr>Лист11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2018-04-07T20:43:59Z</dcterms:modified>
</cp:coreProperties>
</file>